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\\DC1\Users\emartin\My Documents\1. My Files\Town Meetings\May 2021 ATM-STM\"/>
    </mc:Choice>
  </mc:AlternateContent>
  <xr:revisionPtr revIDLastSave="0" documentId="8_{53FBFF37-26EE-4851-8A46-0CD714A1E530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FY22 CAPITAL PLAN as of 020221" sheetId="9" r:id="rId1"/>
    <sheet name="FY21 Capital ORIGINAL VOTED" sheetId="4" r:id="rId2"/>
    <sheet name="STM 2020 Nov Update After FC" sheetId="8" r:id="rId3"/>
    <sheet name="FY21 Capital UPDATED 41320" sheetId="5" r:id="rId4"/>
    <sheet name="FY20 June Copy for distribution" sheetId="6" r:id="rId5"/>
    <sheet name="STM 2020 Nov Update" sheetId="7" r:id="rId6"/>
  </sheets>
  <definedNames>
    <definedName name="JW_Direct_Allocation" localSheetId="1">#REF!</definedName>
    <definedName name="JW_Direct_Allocation" localSheetId="3">#REF!</definedName>
    <definedName name="JW_Direct_Allocation" localSheetId="0">#REF!</definedName>
    <definedName name="JW_Direct_Allocation" localSheetId="5">#REF!</definedName>
    <definedName name="JW_Direct_Allocation" localSheetId="2">#REF!</definedName>
    <definedName name="JW_Direct_Allocation">#REF!</definedName>
    <definedName name="JW_inDirect_Allocation" localSheetId="1">#REF!</definedName>
    <definedName name="JW_inDirect_Allocation" localSheetId="3">#REF!</definedName>
    <definedName name="JW_inDirect_Allocation" localSheetId="0">#REF!</definedName>
    <definedName name="JW_inDirect_Allocation" localSheetId="5">#REF!</definedName>
    <definedName name="JW_inDirect_Allocation" localSheetId="2">#REF!</definedName>
    <definedName name="JW_inDirect_Allocation">#REF!</definedName>
    <definedName name="_xlnm.Print_Area" localSheetId="4">'FY20 June Copy for distribution'!$A$1:$I$35</definedName>
    <definedName name="_xlnm.Print_Area" localSheetId="1">'FY21 Capital ORIGINAL VOTED'!$A$1:$F$34</definedName>
    <definedName name="_xlnm.Print_Area" localSheetId="3">'FY21 Capital UPDATED 41320'!$A$1:$F$37</definedName>
    <definedName name="_xlnm.Print_Area" localSheetId="0">'FY22 CAPITAL PLAN as of 020221'!$A$1:$J$45</definedName>
    <definedName name="_xlnm.Print_Area" localSheetId="5">'STM 2020 Nov Update'!$A$1:$G$33</definedName>
    <definedName name="_xlnm.Print_Area" localSheetId="2">'STM 2020 Nov Update After FC'!$A$1:$G$33</definedName>
    <definedName name="S_Direct_Allocation" localSheetId="1">#REF!</definedName>
    <definedName name="S_Direct_Allocation" localSheetId="3">#REF!</definedName>
    <definedName name="S_Direct_Allocation" localSheetId="0">#REF!</definedName>
    <definedName name="S_Direct_Allocation" localSheetId="5">#REF!</definedName>
    <definedName name="S_Direct_Allocation" localSheetId="2">#REF!</definedName>
    <definedName name="S_Direct_Allocation">#REF!</definedName>
    <definedName name="S_inDirect_Allocation" localSheetId="1">#REF!</definedName>
    <definedName name="S_inDirect_Allocation" localSheetId="3">#REF!</definedName>
    <definedName name="S_inDirect_Allocation" localSheetId="0">#REF!</definedName>
    <definedName name="S_inDirect_Allocation" localSheetId="5">#REF!</definedName>
    <definedName name="S_inDirect_Allocation" localSheetId="2">#REF!</definedName>
    <definedName name="S_inDirect_Allocation">#REF!</definedName>
    <definedName name="SW_Direct_Allocation" localSheetId="1">#REF!</definedName>
    <definedName name="SW_Direct_Allocation" localSheetId="3">#REF!</definedName>
    <definedName name="SW_Direct_Allocation" localSheetId="0">#REF!</definedName>
    <definedName name="SW_Direct_Allocation" localSheetId="5">#REF!</definedName>
    <definedName name="SW_Direct_Allocation" localSheetId="2">#REF!</definedName>
    <definedName name="SW_Direct_Allocation">#REF!</definedName>
    <definedName name="SW_inDirect_Allocation" localSheetId="1">#REF!</definedName>
    <definedName name="SW_inDirect_Allocation" localSheetId="3">#REF!</definedName>
    <definedName name="SW_inDirect_Allocation" localSheetId="0">#REF!</definedName>
    <definedName name="SW_inDirect_Allocation" localSheetId="5">#REF!</definedName>
    <definedName name="SW_inDirect_Allocation" localSheetId="2">#REF!</definedName>
    <definedName name="SW_inDirect_Allocation">#REF!</definedName>
    <definedName name="W_direct_allocation" localSheetId="1">#REF!</definedName>
    <definedName name="W_direct_allocation" localSheetId="3">#REF!</definedName>
    <definedName name="W_direct_allocation" localSheetId="0">#REF!</definedName>
    <definedName name="W_direct_allocation" localSheetId="5">#REF!</definedName>
    <definedName name="W_direct_allocation" localSheetId="2">#REF!</definedName>
    <definedName name="W_direct_allocation">#REF!</definedName>
    <definedName name="W_indirect_allocation" localSheetId="1">#REF!</definedName>
    <definedName name="W_indirect_allocation" localSheetId="3">#REF!</definedName>
    <definedName name="W_indirect_allocation" localSheetId="0">#REF!</definedName>
    <definedName name="W_indirect_allocation" localSheetId="5">#REF!</definedName>
    <definedName name="W_indirect_allocation" localSheetId="2">#REF!</definedName>
    <definedName name="W_indirect_allocatio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9" l="1"/>
  <c r="D34" i="9" l="1"/>
  <c r="G40" i="9" l="1"/>
  <c r="D40" i="9" s="1"/>
  <c r="E22" i="9" l="1"/>
  <c r="E21" i="9"/>
  <c r="F14" i="9"/>
  <c r="E14" i="9"/>
  <c r="E5" i="9" l="1"/>
  <c r="B51" i="9" l="1"/>
  <c r="G36" i="9"/>
  <c r="F35" i="9"/>
  <c r="D23" i="9"/>
  <c r="E23" i="9" s="1"/>
  <c r="E42" i="9" s="1"/>
  <c r="J33" i="9"/>
  <c r="J32" i="9"/>
  <c r="I31" i="9"/>
  <c r="I42" i="9" s="1"/>
  <c r="H30" i="9"/>
  <c r="H29" i="9"/>
  <c r="G28" i="9"/>
  <c r="G27" i="9"/>
  <c r="F26" i="9"/>
  <c r="F42" i="9" s="1"/>
  <c r="J14" i="9"/>
  <c r="G42" i="9" l="1"/>
  <c r="J42" i="9"/>
  <c r="H42" i="9"/>
  <c r="E4" i="9"/>
  <c r="E9" i="9" s="1"/>
  <c r="I14" i="9"/>
  <c r="H14" i="9"/>
  <c r="G14" i="9"/>
  <c r="E43" i="9" l="1"/>
  <c r="E45" i="9" s="1"/>
  <c r="G30" i="8"/>
  <c r="H31" i="8" l="1"/>
  <c r="I30" i="8"/>
  <c r="H30" i="8"/>
  <c r="F21" i="8"/>
  <c r="I17" i="8"/>
  <c r="I31" i="8" s="1"/>
  <c r="H17" i="8"/>
  <c r="H9" i="8" s="1"/>
  <c r="H10" i="8" s="1"/>
  <c r="H33" i="8" s="1"/>
  <c r="G17" i="8"/>
  <c r="G31" i="8" s="1"/>
  <c r="F12" i="8"/>
  <c r="G3" i="8"/>
  <c r="G10" i="8" s="1"/>
  <c r="I9" i="8" l="1"/>
  <c r="I10" i="8" s="1"/>
  <c r="I33" i="8" s="1"/>
  <c r="G33" i="8"/>
  <c r="G4" i="7"/>
  <c r="G8" i="7"/>
  <c r="F21" i="7"/>
  <c r="I30" i="7" l="1"/>
  <c r="H30" i="7"/>
  <c r="G30" i="7"/>
  <c r="I17" i="7"/>
  <c r="I9" i="7" s="1"/>
  <c r="I10" i="7" s="1"/>
  <c r="H17" i="7"/>
  <c r="G17" i="7"/>
  <c r="F12" i="7"/>
  <c r="G3" i="7"/>
  <c r="H31" i="7" l="1"/>
  <c r="H9" i="7"/>
  <c r="H10" i="7" s="1"/>
  <c r="G31" i="7"/>
  <c r="I31" i="7"/>
  <c r="I33" i="7" s="1"/>
  <c r="G10" i="7"/>
  <c r="I32" i="6"/>
  <c r="H32" i="6"/>
  <c r="G22" i="6"/>
  <c r="G21" i="6"/>
  <c r="G8" i="6" s="1"/>
  <c r="I18" i="6"/>
  <c r="I33" i="6" s="1"/>
  <c r="H18" i="6"/>
  <c r="H10" i="6" s="1"/>
  <c r="H11" i="6" s="1"/>
  <c r="G18" i="6"/>
  <c r="F13" i="6"/>
  <c r="G9" i="6"/>
  <c r="G3" i="6"/>
  <c r="I10" i="6" l="1"/>
  <c r="I11" i="6" s="1"/>
  <c r="I35" i="6" s="1"/>
  <c r="H33" i="7"/>
  <c r="G33" i="7"/>
  <c r="H33" i="6"/>
  <c r="H35" i="6" s="1"/>
  <c r="G11" i="6"/>
  <c r="G32" i="6"/>
  <c r="G33" i="6" s="1"/>
  <c r="G9" i="5"/>
  <c r="G35" i="6" l="1"/>
  <c r="M9" i="5"/>
  <c r="M10" i="5" s="1"/>
  <c r="M7" i="5"/>
  <c r="G22" i="5" l="1"/>
  <c r="L32" i="5" l="1"/>
  <c r="K32" i="5"/>
  <c r="J32" i="5"/>
  <c r="I32" i="5"/>
  <c r="H32" i="5"/>
  <c r="G21" i="5"/>
  <c r="G8" i="5" s="1"/>
  <c r="L18" i="5"/>
  <c r="K18" i="5"/>
  <c r="J18" i="5"/>
  <c r="I18" i="5"/>
  <c r="H18" i="5"/>
  <c r="H10" i="5" s="1"/>
  <c r="G18" i="5"/>
  <c r="F13" i="5"/>
  <c r="H11" i="5"/>
  <c r="G3" i="5"/>
  <c r="G11" i="5" s="1"/>
  <c r="I33" i="5" l="1"/>
  <c r="I10" i="5"/>
  <c r="I11" i="5" s="1"/>
  <c r="J33" i="5"/>
  <c r="J10" i="5" s="1"/>
  <c r="J11" i="5" s="1"/>
  <c r="J35" i="5" s="1"/>
  <c r="I35" i="5"/>
  <c r="G32" i="5"/>
  <c r="G33" i="5"/>
  <c r="G35" i="5" s="1"/>
  <c r="L33" i="5"/>
  <c r="L10" i="5" s="1"/>
  <c r="L11" i="5" s="1"/>
  <c r="L35" i="5" s="1"/>
  <c r="K33" i="5"/>
  <c r="K10" i="5" s="1"/>
  <c r="K11" i="5" s="1"/>
  <c r="K35" i="5" s="1"/>
  <c r="H33" i="5"/>
  <c r="H35" i="5" s="1"/>
  <c r="M9" i="4"/>
  <c r="M10" i="4" s="1"/>
  <c r="M7" i="4"/>
  <c r="F29" i="4" l="1"/>
  <c r="G27" i="4"/>
  <c r="G22" i="4" l="1"/>
  <c r="G25" i="4" l="1"/>
  <c r="G9" i="4" s="1"/>
  <c r="G24" i="4"/>
  <c r="G23" i="4"/>
  <c r="G21" i="4" l="1"/>
  <c r="G8" i="4" l="1"/>
  <c r="G29" i="4"/>
  <c r="F30" i="4"/>
  <c r="G3" i="4" l="1"/>
  <c r="G11" i="4" s="1"/>
  <c r="L29" i="4" l="1"/>
  <c r="K29" i="4"/>
  <c r="J29" i="4"/>
  <c r="I29" i="4"/>
  <c r="H29" i="4"/>
  <c r="L18" i="4"/>
  <c r="K18" i="4"/>
  <c r="J18" i="4"/>
  <c r="G18" i="4"/>
  <c r="F13" i="4"/>
  <c r="J30" i="4" l="1"/>
  <c r="J10" i="4" s="1"/>
  <c r="I18" i="4"/>
  <c r="I30" i="4" s="1"/>
  <c r="K30" i="4"/>
  <c r="K10" i="4" s="1"/>
  <c r="L30" i="4"/>
  <c r="L10" i="4" s="1"/>
  <c r="H18" i="4"/>
  <c r="H30" i="4" s="1"/>
  <c r="H11" i="4" l="1"/>
  <c r="H32" i="4" s="1"/>
  <c r="I11" i="4" s="1"/>
  <c r="I32" i="4" s="1"/>
  <c r="J11" i="4" s="1"/>
  <c r="J32" i="4" s="1"/>
  <c r="K11" i="4" s="1"/>
  <c r="K32" i="4" s="1"/>
  <c r="L11" i="4" s="1"/>
  <c r="L32" i="4" s="1"/>
  <c r="G30" i="4" l="1"/>
  <c r="G3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 Moseley</author>
  </authors>
  <commentList>
    <comment ref="D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4 years at 47,144.77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Down Payment 70,500; four years at 58,904.17</t>
        </r>
      </text>
    </comment>
    <comment ref="D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four payments at 12,230.63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 Moseley</author>
  </authors>
  <commentList>
    <comment ref="G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Based on what fincom agreed to for FY20</t>
        </r>
      </text>
    </comment>
    <comment ref="F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DP 45,000; five years at 84,472.19</t>
        </r>
      </text>
    </comment>
    <comment ref="F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four years at 11,805</t>
        </r>
      </text>
    </comment>
    <comment ref="F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4 years at 47,144.77</t>
        </r>
      </text>
    </comment>
    <comment ref="F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Down Payment 70,500; four years at 58,904.17</t>
        </r>
      </text>
    </comment>
    <comment ref="F1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four payments at 12,230.63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 Moseley</author>
  </authors>
  <commentList>
    <comment ref="G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Based on what fincom agreed to for FY20</t>
        </r>
      </text>
    </comment>
    <comment ref="F1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DP 45,000; five years at 84,472.19</t>
        </r>
      </text>
    </comment>
    <comment ref="F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4 years at 47,144.77</t>
        </r>
      </text>
    </comment>
    <comment ref="F1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Down Payment 70,500; four years at 58,904.17</t>
        </r>
      </text>
    </comment>
    <comment ref="F1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four payments at 12,230.63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 Moseley</author>
  </authors>
  <commentList>
    <comment ref="G1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Based on what fincom agreed to for FY20</t>
        </r>
      </text>
    </comment>
    <comment ref="F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DP 45,000; five years at 84,472.19</t>
        </r>
      </text>
    </comment>
    <comment ref="F1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four years at 11,805</t>
        </r>
      </text>
    </comment>
    <comment ref="F1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4 years at 47,144.77</t>
        </r>
      </text>
    </comment>
    <comment ref="F1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Down Payment 70,500; four years at 58,904.17</t>
        </r>
      </text>
    </comment>
    <comment ref="F1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four payments at 12,230.63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 Moseley</author>
  </authors>
  <commentList>
    <comment ref="G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Based on what fincom agreed to for FY20</t>
        </r>
      </text>
    </comment>
    <comment ref="F1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DP 45,000; five years at 84,472.19</t>
        </r>
      </text>
    </comment>
    <comment ref="F1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four years at 11,805</t>
        </r>
      </text>
    </comment>
    <comment ref="F15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4 years at 47,144.77</t>
        </r>
      </text>
    </comment>
    <comment ref="F16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Down Payment 70,500; four years at 58,904.17</t>
        </r>
      </text>
    </comment>
    <comment ref="F17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four payments at 12,230.63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 Moseley</author>
  </authors>
  <commentList>
    <comment ref="G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Based on what fincom agreed to for FY20</t>
        </r>
      </text>
    </comment>
    <comment ref="F1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DP 45,000; five years at 84,472.19</t>
        </r>
      </text>
    </comment>
    <comment ref="F1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4 years at 47,144.77</t>
        </r>
      </text>
    </comment>
    <comment ref="F15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Down Payment 70,500; four years at 58,904.17</t>
        </r>
      </text>
    </comment>
    <comment ref="F16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Beth Moseley:</t>
        </r>
        <r>
          <rPr>
            <sz val="9"/>
            <color indexed="81"/>
            <rFont val="Tahoma"/>
            <family val="2"/>
          </rPr>
          <t xml:space="preserve">
four payments at 12,230.63</t>
        </r>
      </text>
    </comment>
  </commentList>
</comments>
</file>

<file path=xl/sharedStrings.xml><?xml version="1.0" encoding="utf-8"?>
<sst xmlns="http://schemas.openxmlformats.org/spreadsheetml/2006/main" count="432" uniqueCount="117">
  <si>
    <t>Notes</t>
  </si>
  <si>
    <t>Dept</t>
  </si>
  <si>
    <t>Item (s)</t>
  </si>
  <si>
    <t>Lease Interest</t>
  </si>
  <si>
    <t>Total 
Cost</t>
  </si>
  <si>
    <t>Covers Ambulance Lease Payment</t>
  </si>
  <si>
    <t>Transfer from Ambulance RRFA</t>
  </si>
  <si>
    <t>Transfer from Stabilization Capital</t>
  </si>
  <si>
    <t>Free Cash Allocation</t>
  </si>
  <si>
    <t xml:space="preserve">               Available Funds:</t>
  </si>
  <si>
    <t>DPW</t>
  </si>
  <si>
    <t>Fire</t>
  </si>
  <si>
    <t>Police</t>
  </si>
  <si>
    <t>Dispatch</t>
  </si>
  <si>
    <t xml:space="preserve">         Total Bond/Lease Payments:</t>
  </si>
  <si>
    <t>Committed Lease</t>
  </si>
  <si>
    <t xml:space="preserve">     Total New Requests:</t>
  </si>
  <si>
    <t>PSB</t>
  </si>
  <si>
    <t>Ambulance 1 (4 year lease)</t>
  </si>
  <si>
    <t>Frontend Loader (4 year lease)</t>
  </si>
  <si>
    <t>Dispatch Vehicle (4 year lease)</t>
  </si>
  <si>
    <t>Debt Funded</t>
  </si>
  <si>
    <t>Balanced Plan</t>
  </si>
  <si>
    <t>17 Tahoe with Police Uplift (4 year lease)</t>
  </si>
  <si>
    <t>Engine 2 (5 year lease)</t>
  </si>
  <si>
    <t>FY21 CAPITAL IMPROVEMENT PLANNING COMMITTEE REPORT</t>
  </si>
  <si>
    <t>PROPOSED FY21 Budgeted</t>
  </si>
  <si>
    <t>Earmarked for future COA Facility Project</t>
  </si>
  <si>
    <t xml:space="preserve">  Total Lease Payments and FY21 Requests:</t>
  </si>
  <si>
    <t>FY21 Request</t>
  </si>
  <si>
    <t>A</t>
  </si>
  <si>
    <t>Payroll System</t>
  </si>
  <si>
    <t>B</t>
  </si>
  <si>
    <t>Compact Loader</t>
  </si>
  <si>
    <t>C</t>
  </si>
  <si>
    <t>Mechanics truck</t>
  </si>
  <si>
    <t>D</t>
  </si>
  <si>
    <t>Portable Radios</t>
  </si>
  <si>
    <t>E</t>
  </si>
  <si>
    <t>Bucket Truck</t>
  </si>
  <si>
    <t>F</t>
  </si>
  <si>
    <t>PSB Improvements</t>
  </si>
  <si>
    <t>FY21 Request - Debt</t>
  </si>
  <si>
    <t>G</t>
  </si>
  <si>
    <t>Public Works Facility</t>
  </si>
  <si>
    <t>Chapter 90 Funded</t>
  </si>
  <si>
    <t>School/Town</t>
  </si>
  <si>
    <t>ARTICLE</t>
  </si>
  <si>
    <t>H</t>
  </si>
  <si>
    <t>Field Comm.</t>
  </si>
  <si>
    <t>Design - Field Committee</t>
  </si>
  <si>
    <t>FY21 Request - Chapter 90 Funded</t>
  </si>
  <si>
    <t>VOTE</t>
  </si>
  <si>
    <t>yes</t>
  </si>
  <si>
    <t>Fire Alarm System</t>
  </si>
  <si>
    <t>available</t>
  </si>
  <si>
    <t>update schedule if just leases</t>
  </si>
  <si>
    <t>update schedule origianal</t>
  </si>
  <si>
    <t>update schedule with no $50k funding</t>
  </si>
  <si>
    <t>Stab Utilized in this model</t>
  </si>
  <si>
    <t>Could wait until fall</t>
  </si>
  <si>
    <t>No Vote / No Change</t>
  </si>
  <si>
    <t>Balance Forward - Includes $48,000 COA Earmark</t>
  </si>
  <si>
    <t>Voted to Keep</t>
  </si>
  <si>
    <t>Withdrawn by DPW</t>
  </si>
  <si>
    <t>Revisit in the fall</t>
  </si>
  <si>
    <t>Fire Engine 2 (5 year lease)</t>
  </si>
  <si>
    <t>DPW Frontend Loader (4 year lease)</t>
  </si>
  <si>
    <t>Fire Ambulance 1 (4 year lease)</t>
  </si>
  <si>
    <t>Police 17 Tahoe with Uplift (4 year lease)</t>
  </si>
  <si>
    <t>Voted to do $100k; rest will be re-assessed in the fall</t>
  </si>
  <si>
    <t>The following items were tabled until the Fall 2020:</t>
  </si>
  <si>
    <t>Voted to defer</t>
  </si>
  <si>
    <t>PSB Improvements - Interior</t>
  </si>
  <si>
    <t>FY21 Request - Debt Funded</t>
  </si>
  <si>
    <t>PSB Improvements - Interior Needs - Additional</t>
  </si>
  <si>
    <t>PSB Improvements - Exterior Needs - Additional</t>
  </si>
  <si>
    <t>FY21 CAPITAL IMPROVEMENT PLANNING COMMITTEE REPORT - ADDENDUM</t>
  </si>
  <si>
    <t>Voted 9/28/20</t>
  </si>
  <si>
    <t>No action on 9/28/20</t>
  </si>
  <si>
    <t>The following items were tabled for further discussion in the future:</t>
  </si>
  <si>
    <t xml:space="preserve">FY22 CAPITAL IMPROVEMENT PLANNING COMMITTEE REPORT </t>
  </si>
  <si>
    <t xml:space="preserve">FY22 Request </t>
  </si>
  <si>
    <t xml:space="preserve">  Total Lease Payments and FY22 Requests:</t>
  </si>
  <si>
    <t>PROPOSED FY22 Budgeted</t>
  </si>
  <si>
    <t>Sources:</t>
  </si>
  <si>
    <t>Uses:</t>
  </si>
  <si>
    <t>Total Stabilization Capital Available</t>
  </si>
  <si>
    <t>Library</t>
  </si>
  <si>
    <t>5 Year Plan:</t>
  </si>
  <si>
    <t>Sub-Compact Tractor</t>
  </si>
  <si>
    <t>Replacement of Unit 6 - 09 Peterbuilt</t>
  </si>
  <si>
    <t>Replacement of Unit 8 - 02 Dump Truck</t>
  </si>
  <si>
    <t>Replacement of Unit 16 - 2014 F450</t>
  </si>
  <si>
    <t>Replacement of Unit 17 - 2014 F450</t>
  </si>
  <si>
    <t>Replacement of Unit 7 - Dump/Catch Basin Truck</t>
  </si>
  <si>
    <t>Replacement of Unit 15 - F550 Truck</t>
  </si>
  <si>
    <t>Replacement of Unit 22 - CAT 430 Backhoe</t>
  </si>
  <si>
    <t>2 - Salt Spreaders - E2020-X7-Chassis</t>
  </si>
  <si>
    <t>Replacement of Ladder 1</t>
  </si>
  <si>
    <t>Elevator Repairs - Placeholder - Cost Unknown</t>
  </si>
  <si>
    <t>Replacement of Ambulance 2</t>
  </si>
  <si>
    <t>Note: If any of the debt funded items get voted to go through an article MUST appear to approve the debt on the annual town meeting warrant.</t>
  </si>
  <si>
    <t>As of 2/1/21</t>
  </si>
  <si>
    <t>Note: Cannot be over $339k (available 2/1/21)</t>
  </si>
  <si>
    <t>Votes</t>
  </si>
  <si>
    <t>Fire/DPW</t>
  </si>
  <si>
    <t>Tabled</t>
  </si>
  <si>
    <t>2020 F250 XL 4WD Pickup - Supervisor</t>
  </si>
  <si>
    <t>Approved</t>
  </si>
  <si>
    <t>Laptops for Cruisers</t>
  </si>
  <si>
    <t>Tasers</t>
  </si>
  <si>
    <t>Replacement of Director's Vehicle</t>
  </si>
  <si>
    <t>School</t>
  </si>
  <si>
    <t>Technology Sustainability (Various)</t>
  </si>
  <si>
    <t>Approved FY22 Requests:</t>
  </si>
  <si>
    <t>Town Hall - Repairs &amp;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</si>
</sst>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5">
    <xf numFmtId="0" fontId="0" fillId="0" borderId="0" xfId="0"/>
    <xf numFmtId="0" fontId="2" fillId="0" borderId="0" xfId="2" applyFon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2" fillId="0" borderId="0" xfId="2" applyFont="1" applyBorder="1" applyAlignment="1"/>
    <xf numFmtId="0" fontId="2" fillId="0" borderId="0" xfId="2" applyFont="1" applyAlignment="1">
      <alignment horizontal="left"/>
    </xf>
    <xf numFmtId="3" fontId="6" fillId="2" borderId="2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5" xfId="2" applyFont="1" applyBorder="1"/>
    <xf numFmtId="0" fontId="6" fillId="0" borderId="5" xfId="2" applyFont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6" fillId="0" borderId="7" xfId="1" applyNumberFormat="1" applyFont="1" applyBorder="1" applyAlignment="1">
      <alignment horizontal="center"/>
    </xf>
    <xf numFmtId="3" fontId="2" fillId="0" borderId="5" xfId="2" applyNumberFormat="1" applyFont="1" applyFill="1" applyBorder="1" applyAlignment="1">
      <alignment horizontal="right" vertical="top"/>
    </xf>
    <xf numFmtId="0" fontId="2" fillId="0" borderId="5" xfId="2" applyFont="1" applyBorder="1" applyAlignment="1">
      <alignment horizontal="left" vertical="top"/>
    </xf>
    <xf numFmtId="0" fontId="2" fillId="0" borderId="5" xfId="2" applyFont="1" applyFill="1" applyBorder="1" applyAlignment="1">
      <alignment horizontal="left" vertical="top"/>
    </xf>
    <xf numFmtId="10" fontId="2" fillId="0" borderId="5" xfId="2" applyNumberFormat="1" applyFont="1" applyFill="1" applyBorder="1" applyAlignment="1">
      <alignment horizontal="center" vertical="top"/>
    </xf>
    <xf numFmtId="164" fontId="2" fillId="0" borderId="7" xfId="1" applyNumberFormat="1" applyFont="1" applyFill="1" applyBorder="1" applyAlignment="1">
      <alignment horizontal="right" vertical="top"/>
    </xf>
    <xf numFmtId="164" fontId="2" fillId="0" borderId="5" xfId="1" applyNumberFormat="1" applyFont="1" applyFill="1" applyBorder="1" applyAlignment="1">
      <alignment horizontal="right" vertical="top"/>
    </xf>
    <xf numFmtId="3" fontId="2" fillId="0" borderId="0" xfId="2" applyNumberFormat="1" applyFont="1" applyBorder="1" applyAlignment="1">
      <alignment horizontal="right" vertical="top"/>
    </xf>
    <xf numFmtId="0" fontId="4" fillId="0" borderId="5" xfId="2" applyFont="1" applyFill="1" applyBorder="1" applyAlignment="1">
      <alignment horizontal="left" vertical="top"/>
    </xf>
    <xf numFmtId="43" fontId="2" fillId="0" borderId="5" xfId="1" applyFont="1" applyFill="1" applyBorder="1" applyAlignment="1">
      <alignment horizontal="right" vertical="top"/>
    </xf>
    <xf numFmtId="0" fontId="2" fillId="0" borderId="5" xfId="2" applyFont="1" applyFill="1" applyBorder="1" applyAlignment="1">
      <alignment horizontal="right" vertical="top"/>
    </xf>
    <xf numFmtId="43" fontId="6" fillId="3" borderId="9" xfId="1" applyFont="1" applyFill="1" applyBorder="1" applyAlignment="1">
      <alignment horizontal="right" vertical="top"/>
    </xf>
    <xf numFmtId="43" fontId="6" fillId="3" borderId="10" xfId="1" applyFont="1" applyFill="1" applyBorder="1" applyAlignment="1">
      <alignment horizontal="right" vertical="top"/>
    </xf>
    <xf numFmtId="3" fontId="2" fillId="0" borderId="4" xfId="2" applyNumberFormat="1" applyFont="1" applyFill="1" applyBorder="1" applyAlignment="1">
      <alignment horizontal="left" vertical="top"/>
    </xf>
    <xf numFmtId="0" fontId="6" fillId="0" borderId="5" xfId="2" applyFont="1" applyFill="1" applyBorder="1" applyAlignment="1">
      <alignment horizontal="right" vertical="top"/>
    </xf>
    <xf numFmtId="0" fontId="6" fillId="0" borderId="5" xfId="2" applyFont="1" applyFill="1" applyBorder="1" applyAlignment="1">
      <alignment horizontal="right"/>
    </xf>
    <xf numFmtId="164" fontId="6" fillId="3" borderId="12" xfId="1" applyNumberFormat="1" applyFont="1" applyFill="1" applyBorder="1" applyAlignment="1">
      <alignment horizontal="right"/>
    </xf>
    <xf numFmtId="0" fontId="6" fillId="0" borderId="5" xfId="2" applyFont="1" applyFill="1" applyBorder="1" applyAlignment="1">
      <alignment horizontal="left"/>
    </xf>
    <xf numFmtId="164" fontId="6" fillId="0" borderId="7" xfId="1" applyNumberFormat="1" applyFont="1" applyFill="1" applyBorder="1" applyAlignment="1">
      <alignment horizontal="right"/>
    </xf>
    <xf numFmtId="0" fontId="3" fillId="0" borderId="15" xfId="2" applyFont="1" applyFill="1" applyBorder="1" applyAlignment="1">
      <alignment horizontal="right"/>
    </xf>
    <xf numFmtId="3" fontId="2" fillId="0" borderId="15" xfId="2" applyNumberFormat="1" applyFont="1" applyFill="1" applyBorder="1" applyAlignment="1">
      <alignment horizontal="right"/>
    </xf>
    <xf numFmtId="3" fontId="2" fillId="0" borderId="0" xfId="2" applyNumberFormat="1" applyFont="1" applyFill="1" applyAlignment="1">
      <alignment horizontal="right"/>
    </xf>
    <xf numFmtId="0" fontId="2" fillId="0" borderId="0" xfId="2" applyFont="1" applyFill="1"/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center"/>
    </xf>
    <xf numFmtId="0" fontId="2" fillId="0" borderId="0" xfId="2" applyFont="1" applyAlignment="1">
      <alignment horizontal="center"/>
    </xf>
    <xf numFmtId="43" fontId="6" fillId="0" borderId="7" xfId="1" applyFont="1" applyBorder="1" applyAlignment="1">
      <alignment horizontal="right"/>
    </xf>
    <xf numFmtId="43" fontId="6" fillId="0" borderId="7" xfId="1" applyFont="1" applyBorder="1" applyAlignment="1">
      <alignment horizontal="center"/>
    </xf>
    <xf numFmtId="43" fontId="6" fillId="3" borderId="10" xfId="1" applyFont="1" applyFill="1" applyBorder="1" applyAlignment="1">
      <alignment horizontal="right"/>
    </xf>
    <xf numFmtId="43" fontId="2" fillId="0" borderId="7" xfId="1" applyFont="1" applyFill="1" applyBorder="1" applyAlignment="1">
      <alignment horizontal="right" vertical="top"/>
    </xf>
    <xf numFmtId="43" fontId="6" fillId="3" borderId="12" xfId="1" applyFont="1" applyFill="1" applyBorder="1" applyAlignment="1">
      <alignment horizontal="right"/>
    </xf>
    <xf numFmtId="43" fontId="6" fillId="0" borderId="7" xfId="1" applyFont="1" applyFill="1" applyBorder="1" applyAlignment="1">
      <alignment horizontal="right"/>
    </xf>
    <xf numFmtId="43" fontId="2" fillId="0" borderId="0" xfId="1" applyFont="1" applyAlignment="1">
      <alignment horizontal="right"/>
    </xf>
    <xf numFmtId="43" fontId="6" fillId="0" borderId="5" xfId="1" applyFont="1" applyBorder="1" applyAlignment="1">
      <alignment horizontal="right"/>
    </xf>
    <xf numFmtId="43" fontId="6" fillId="0" borderId="5" xfId="1" applyFont="1" applyBorder="1" applyAlignment="1">
      <alignment horizontal="center"/>
    </xf>
    <xf numFmtId="43" fontId="6" fillId="3" borderId="8" xfId="1" applyFont="1" applyFill="1" applyBorder="1" applyAlignment="1">
      <alignment horizontal="right"/>
    </xf>
    <xf numFmtId="43" fontId="2" fillId="0" borderId="0" xfId="1" applyFont="1"/>
    <xf numFmtId="43" fontId="6" fillId="3" borderId="13" xfId="1" applyFont="1" applyFill="1" applyBorder="1" applyAlignment="1">
      <alignment horizontal="right"/>
    </xf>
    <xf numFmtId="43" fontId="6" fillId="0" borderId="5" xfId="1" applyFont="1" applyFill="1" applyBorder="1" applyAlignment="1">
      <alignment horizontal="right"/>
    </xf>
    <xf numFmtId="0" fontId="2" fillId="0" borderId="1" xfId="2" applyFont="1" applyBorder="1" applyAlignment="1">
      <alignment horizontal="right"/>
    </xf>
    <xf numFmtId="43" fontId="4" fillId="0" borderId="5" xfId="1" applyFont="1" applyFill="1" applyBorder="1" applyAlignment="1">
      <alignment horizontal="right" vertical="top"/>
    </xf>
    <xf numFmtId="0" fontId="2" fillId="0" borderId="5" xfId="2" applyFont="1" applyBorder="1" applyAlignment="1">
      <alignment horizontal="center" vertical="top"/>
    </xf>
    <xf numFmtId="3" fontId="2" fillId="0" borderId="7" xfId="2" applyNumberFormat="1" applyFont="1" applyBorder="1" applyAlignment="1">
      <alignment horizontal="center"/>
    </xf>
    <xf numFmtId="0" fontId="3" fillId="0" borderId="0" xfId="2" applyFont="1" applyAlignment="1">
      <alignment horizontal="left" vertical="top"/>
    </xf>
    <xf numFmtId="3" fontId="6" fillId="2" borderId="2" xfId="2" applyNumberFormat="1" applyFont="1" applyFill="1" applyBorder="1" applyAlignment="1">
      <alignment horizontal="left" vertical="center"/>
    </xf>
    <xf numFmtId="3" fontId="2" fillId="0" borderId="4" xfId="2" applyNumberFormat="1" applyFont="1" applyBorder="1" applyAlignment="1">
      <alignment horizontal="left"/>
    </xf>
    <xf numFmtId="3" fontId="2" fillId="0" borderId="14" xfId="2" applyNumberFormat="1" applyFont="1" applyFill="1" applyBorder="1" applyAlignment="1">
      <alignment horizontal="left"/>
    </xf>
    <xf numFmtId="43" fontId="3" fillId="0" borderId="15" xfId="1" applyFont="1" applyFill="1" applyBorder="1" applyAlignment="1">
      <alignment horizontal="right"/>
    </xf>
    <xf numFmtId="0" fontId="2" fillId="0" borderId="4" xfId="2" applyFont="1" applyBorder="1" applyAlignment="1">
      <alignment horizontal="left" vertical="top"/>
    </xf>
    <xf numFmtId="0" fontId="5" fillId="0" borderId="5" xfId="2" applyFont="1" applyBorder="1" applyAlignment="1">
      <alignment horizontal="right"/>
    </xf>
    <xf numFmtId="3" fontId="4" fillId="0" borderId="4" xfId="2" applyNumberFormat="1" applyFont="1" applyBorder="1" applyAlignment="1">
      <alignment horizontal="left"/>
    </xf>
    <xf numFmtId="0" fontId="5" fillId="0" borderId="5" xfId="2" applyFont="1" applyBorder="1" applyAlignment="1">
      <alignment horizontal="center"/>
    </xf>
    <xf numFmtId="3" fontId="4" fillId="0" borderId="7" xfId="2" applyNumberFormat="1" applyFont="1" applyBorder="1" applyAlignment="1">
      <alignment horizontal="center"/>
    </xf>
    <xf numFmtId="4" fontId="5" fillId="0" borderId="5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5" xfId="2" applyFont="1" applyBorder="1" applyAlignment="1">
      <alignment horizontal="left"/>
    </xf>
    <xf numFmtId="0" fontId="4" fillId="0" borderId="4" xfId="2" applyFont="1" applyBorder="1" applyAlignment="1">
      <alignment horizontal="left" vertical="top"/>
    </xf>
    <xf numFmtId="0" fontId="4" fillId="0" borderId="5" xfId="2" applyFont="1" applyBorder="1" applyAlignment="1">
      <alignment horizontal="center" vertical="top"/>
    </xf>
    <xf numFmtId="0" fontId="4" fillId="0" borderId="5" xfId="2" applyFont="1" applyBorder="1" applyAlignment="1">
      <alignment vertical="top"/>
    </xf>
    <xf numFmtId="0" fontId="4" fillId="0" borderId="5" xfId="2" applyFont="1" applyFill="1" applyBorder="1" applyAlignment="1">
      <alignment vertical="top"/>
    </xf>
    <xf numFmtId="0" fontId="5" fillId="0" borderId="5" xfId="2" applyFont="1" applyFill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0" fontId="4" fillId="0" borderId="15" xfId="2" applyFont="1" applyFill="1" applyBorder="1"/>
    <xf numFmtId="0" fontId="9" fillId="0" borderId="15" xfId="2" applyFont="1" applyFill="1" applyBorder="1" applyAlignment="1">
      <alignment horizontal="right"/>
    </xf>
    <xf numFmtId="43" fontId="2" fillId="0" borderId="0" xfId="1" applyFont="1" applyAlignment="1">
      <alignment horizontal="left"/>
    </xf>
    <xf numFmtId="43" fontId="6" fillId="0" borderId="0" xfId="1" applyFont="1" applyAlignment="1">
      <alignment horizontal="left"/>
    </xf>
    <xf numFmtId="43" fontId="6" fillId="0" borderId="17" xfId="1" applyFont="1" applyBorder="1" applyAlignment="1">
      <alignment horizontal="center"/>
    </xf>
    <xf numFmtId="43" fontId="6" fillId="0" borderId="17" xfId="1" applyFont="1" applyBorder="1" applyAlignment="1">
      <alignment horizontal="right"/>
    </xf>
    <xf numFmtId="43" fontId="6" fillId="3" borderId="11" xfId="1" applyFont="1" applyFill="1" applyBorder="1" applyAlignment="1">
      <alignment horizontal="right"/>
    </xf>
    <xf numFmtId="43" fontId="2" fillId="0" borderId="17" xfId="1" applyFont="1" applyFill="1" applyBorder="1" applyAlignment="1">
      <alignment horizontal="right" vertical="top"/>
    </xf>
    <xf numFmtId="43" fontId="6" fillId="3" borderId="18" xfId="1" applyFont="1" applyFill="1" applyBorder="1" applyAlignment="1">
      <alignment horizontal="right"/>
    </xf>
    <xf numFmtId="43" fontId="6" fillId="0" borderId="17" xfId="1" applyFont="1" applyFill="1" applyBorder="1" applyAlignment="1">
      <alignment horizontal="right"/>
    </xf>
    <xf numFmtId="43" fontId="3" fillId="0" borderId="19" xfId="1" applyFont="1" applyFill="1" applyBorder="1" applyAlignment="1">
      <alignment horizontal="right"/>
    </xf>
    <xf numFmtId="43" fontId="2" fillId="0" borderId="5" xfId="1" applyFont="1" applyBorder="1" applyAlignment="1">
      <alignment horizontal="right"/>
    </xf>
    <xf numFmtId="43" fontId="2" fillId="0" borderId="6" xfId="1" applyFont="1" applyFill="1" applyBorder="1" applyAlignment="1">
      <alignment horizontal="right" vertical="top"/>
    </xf>
    <xf numFmtId="164" fontId="2" fillId="5" borderId="7" xfId="1" applyNumberFormat="1" applyFont="1" applyFill="1" applyBorder="1" applyAlignment="1">
      <alignment horizontal="center"/>
    </xf>
    <xf numFmtId="164" fontId="6" fillId="3" borderId="10" xfId="1" applyNumberFormat="1" applyFont="1" applyFill="1" applyBorder="1" applyAlignment="1">
      <alignment horizontal="right"/>
    </xf>
    <xf numFmtId="164" fontId="2" fillId="5" borderId="7" xfId="1" applyNumberFormat="1" applyFont="1" applyFill="1" applyBorder="1" applyAlignment="1">
      <alignment horizontal="right" vertical="top"/>
    </xf>
    <xf numFmtId="164" fontId="6" fillId="3" borderId="10" xfId="1" applyNumberFormat="1" applyFont="1" applyFill="1" applyBorder="1" applyAlignment="1">
      <alignment horizontal="right" vertical="top"/>
    </xf>
    <xf numFmtId="43" fontId="2" fillId="0" borderId="5" xfId="1" applyFont="1" applyFill="1" applyBorder="1" applyAlignment="1">
      <alignment horizontal="center" vertical="top"/>
    </xf>
    <xf numFmtId="164" fontId="2" fillId="6" borderId="7" xfId="1" applyNumberFormat="1" applyFont="1" applyFill="1" applyBorder="1" applyAlignment="1">
      <alignment horizontal="center"/>
    </xf>
    <xf numFmtId="164" fontId="2" fillId="6" borderId="5" xfId="1" applyNumberFormat="1" applyFont="1" applyFill="1" applyBorder="1" applyAlignment="1">
      <alignment horizontal="right" vertical="top"/>
    </xf>
    <xf numFmtId="164" fontId="2" fillId="0" borderId="7" xfId="1" applyNumberFormat="1" applyFont="1" applyBorder="1" applyAlignment="1">
      <alignment horizontal="center"/>
    </xf>
    <xf numFmtId="43" fontId="6" fillId="0" borderId="20" xfId="1" applyFont="1" applyBorder="1" applyAlignment="1">
      <alignment horizontal="center"/>
    </xf>
    <xf numFmtId="43" fontId="5" fillId="0" borderId="5" xfId="1" applyFont="1" applyFill="1" applyBorder="1" applyAlignment="1">
      <alignment horizontal="center" vertical="top"/>
    </xf>
    <xf numFmtId="43" fontId="2" fillId="0" borderId="0" xfId="2" applyNumberFormat="1" applyFont="1"/>
    <xf numFmtId="14" fontId="6" fillId="0" borderId="0" xfId="1" applyNumberFormat="1" applyFont="1" applyAlignment="1">
      <alignment horizontal="center"/>
    </xf>
    <xf numFmtId="0" fontId="3" fillId="0" borderId="0" xfId="2" applyFont="1" applyAlignment="1">
      <alignment horizontal="center" vertical="top"/>
    </xf>
    <xf numFmtId="0" fontId="2" fillId="0" borderId="0" xfId="2" applyFont="1" applyBorder="1" applyAlignment="1">
      <alignment horizontal="center"/>
    </xf>
    <xf numFmtId="3" fontId="4" fillId="0" borderId="7" xfId="2" applyNumberFormat="1" applyFont="1" applyFill="1" applyBorder="1" applyAlignment="1">
      <alignment horizontal="center" vertical="top"/>
    </xf>
    <xf numFmtId="3" fontId="4" fillId="0" borderId="16" xfId="2" applyNumberFormat="1" applyFont="1" applyFill="1" applyBorder="1" applyAlignment="1">
      <alignment horizontal="center"/>
    </xf>
    <xf numFmtId="43" fontId="3" fillId="0" borderId="16" xfId="1" applyFont="1" applyFill="1" applyBorder="1" applyAlignment="1">
      <alignment horizontal="right"/>
    </xf>
    <xf numFmtId="43" fontId="2" fillId="0" borderId="17" xfId="1" applyFont="1" applyBorder="1" applyAlignment="1">
      <alignment horizontal="right"/>
    </xf>
    <xf numFmtId="43" fontId="2" fillId="0" borderId="0" xfId="1" applyFont="1" applyFill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17" xfId="1" applyFont="1" applyFill="1" applyBorder="1" applyAlignment="1">
      <alignment horizontal="center"/>
    </xf>
    <xf numFmtId="0" fontId="6" fillId="4" borderId="5" xfId="2" applyFont="1" applyFill="1" applyBorder="1" applyAlignment="1">
      <alignment horizontal="right"/>
    </xf>
    <xf numFmtId="0" fontId="5" fillId="4" borderId="5" xfId="2" applyFont="1" applyFill="1" applyBorder="1" applyAlignment="1">
      <alignment horizontal="right"/>
    </xf>
    <xf numFmtId="0" fontId="5" fillId="4" borderId="5" xfId="2" applyFont="1" applyFill="1" applyBorder="1" applyAlignment="1">
      <alignment horizontal="center"/>
    </xf>
    <xf numFmtId="164" fontId="2" fillId="4" borderId="7" xfId="1" applyNumberFormat="1" applyFont="1" applyFill="1" applyBorder="1" applyAlignment="1">
      <alignment horizontal="center"/>
    </xf>
    <xf numFmtId="164" fontId="2" fillId="4" borderId="7" xfId="1" applyNumberFormat="1" applyFont="1" applyFill="1" applyBorder="1" applyAlignment="1">
      <alignment horizontal="right"/>
    </xf>
    <xf numFmtId="43" fontId="6" fillId="0" borderId="21" xfId="1" applyFont="1" applyBorder="1" applyAlignment="1">
      <alignment horizontal="left"/>
    </xf>
    <xf numFmtId="164" fontId="3" fillId="4" borderId="14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 vertical="top"/>
    </xf>
    <xf numFmtId="164" fontId="2" fillId="0" borderId="7" xfId="1" applyNumberFormat="1" applyFont="1" applyFill="1" applyBorder="1" applyAlignment="1">
      <alignment horizontal="right"/>
    </xf>
    <xf numFmtId="0" fontId="5" fillId="0" borderId="5" xfId="2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2" fillId="5" borderId="5" xfId="1" applyNumberFormat="1" applyFont="1" applyFill="1" applyBorder="1" applyAlignment="1">
      <alignment horizontal="right" vertical="top"/>
    </xf>
    <xf numFmtId="43" fontId="2" fillId="0" borderId="0" xfId="1" applyFont="1" applyFill="1" applyAlignment="1">
      <alignment horizontal="left"/>
    </xf>
    <xf numFmtId="164" fontId="5" fillId="0" borderId="7" xfId="1" applyNumberFormat="1" applyFont="1" applyBorder="1" applyAlignment="1">
      <alignment horizontal="center"/>
    </xf>
    <xf numFmtId="43" fontId="4" fillId="0" borderId="0" xfId="1" applyFont="1" applyFill="1" applyAlignment="1">
      <alignment horizontal="left"/>
    </xf>
    <xf numFmtId="0" fontId="4" fillId="0" borderId="0" xfId="2" applyFont="1"/>
    <xf numFmtId="43" fontId="6" fillId="0" borderId="5" xfId="1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left" vertical="top"/>
    </xf>
    <xf numFmtId="0" fontId="4" fillId="0" borderId="0" xfId="2" applyFont="1" applyBorder="1" applyAlignment="1"/>
    <xf numFmtId="3" fontId="5" fillId="2" borderId="2" xfId="2" applyNumberFormat="1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5" xfId="2" applyFont="1" applyBorder="1"/>
    <xf numFmtId="43" fontId="5" fillId="0" borderId="5" xfId="1" applyFont="1" applyBorder="1" applyAlignment="1">
      <alignment horizontal="center"/>
    </xf>
    <xf numFmtId="43" fontId="5" fillId="0" borderId="17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4" fillId="0" borderId="0" xfId="1" applyFont="1" applyAlignment="1">
      <alignment horizontal="left"/>
    </xf>
    <xf numFmtId="43" fontId="5" fillId="0" borderId="0" xfId="1" applyFont="1" applyAlignment="1">
      <alignment horizontal="left"/>
    </xf>
    <xf numFmtId="0" fontId="4" fillId="0" borderId="5" xfId="2" applyFont="1" applyFill="1" applyBorder="1"/>
    <xf numFmtId="43" fontId="5" fillId="0" borderId="5" xfId="1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4" fillId="0" borderId="21" xfId="1" applyFont="1" applyBorder="1" applyAlignment="1">
      <alignment horizontal="left"/>
    </xf>
    <xf numFmtId="43" fontId="5" fillId="0" borderId="7" xfId="1" applyFont="1" applyBorder="1" applyAlignment="1">
      <alignment horizontal="right"/>
    </xf>
    <xf numFmtId="43" fontId="5" fillId="0" borderId="5" xfId="1" applyFont="1" applyBorder="1" applyAlignment="1">
      <alignment horizontal="right"/>
    </xf>
    <xf numFmtId="43" fontId="5" fillId="0" borderId="17" xfId="1" applyFont="1" applyBorder="1" applyAlignment="1">
      <alignment horizontal="right"/>
    </xf>
    <xf numFmtId="43" fontId="5" fillId="3" borderId="8" xfId="1" applyFont="1" applyFill="1" applyBorder="1" applyAlignment="1">
      <alignment horizontal="right"/>
    </xf>
    <xf numFmtId="43" fontId="5" fillId="3" borderId="11" xfId="1" applyFont="1" applyFill="1" applyBorder="1" applyAlignment="1">
      <alignment horizontal="right"/>
    </xf>
    <xf numFmtId="43" fontId="5" fillId="3" borderId="10" xfId="1" applyFont="1" applyFill="1" applyBorder="1" applyAlignment="1">
      <alignment horizontal="right"/>
    </xf>
    <xf numFmtId="3" fontId="4" fillId="0" borderId="5" xfId="2" applyNumberFormat="1" applyFont="1" applyFill="1" applyBorder="1" applyAlignment="1">
      <alignment horizontal="right" vertical="top"/>
    </xf>
    <xf numFmtId="43" fontId="4" fillId="0" borderId="17" xfId="1" applyFont="1" applyFill="1" applyBorder="1" applyAlignment="1">
      <alignment horizontal="right" vertical="top"/>
    </xf>
    <xf numFmtId="43" fontId="4" fillId="0" borderId="7" xfId="1" applyFont="1" applyFill="1" applyBorder="1" applyAlignment="1">
      <alignment horizontal="right" vertical="top"/>
    </xf>
    <xf numFmtId="3" fontId="4" fillId="0" borderId="0" xfId="2" applyNumberFormat="1" applyFont="1" applyBorder="1" applyAlignment="1">
      <alignment horizontal="right" vertical="top"/>
    </xf>
    <xf numFmtId="43" fontId="4" fillId="0" borderId="0" xfId="1" applyFont="1"/>
    <xf numFmtId="43" fontId="4" fillId="0" borderId="0" xfId="2" applyNumberFormat="1" applyFont="1"/>
    <xf numFmtId="43" fontId="4" fillId="0" borderId="6" xfId="1" applyFont="1" applyFill="1" applyBorder="1" applyAlignment="1">
      <alignment horizontal="right" vertical="top"/>
    </xf>
    <xf numFmtId="43" fontId="5" fillId="3" borderId="10" xfId="1" applyFont="1" applyFill="1" applyBorder="1" applyAlignment="1">
      <alignment horizontal="right" vertical="top"/>
    </xf>
    <xf numFmtId="43" fontId="5" fillId="3" borderId="9" xfId="1" applyFont="1" applyFill="1" applyBorder="1" applyAlignment="1">
      <alignment horizontal="right" vertical="top"/>
    </xf>
    <xf numFmtId="43" fontId="4" fillId="0" borderId="0" xfId="1" applyFont="1" applyFill="1" applyAlignment="1">
      <alignment horizontal="center"/>
    </xf>
    <xf numFmtId="0" fontId="4" fillId="0" borderId="0" xfId="2" applyFont="1" applyBorder="1" applyAlignment="1">
      <alignment horizontal="center"/>
    </xf>
    <xf numFmtId="43" fontId="4" fillId="0" borderId="5" xfId="1" applyFont="1" applyFill="1" applyBorder="1" applyAlignment="1">
      <alignment horizontal="center" vertical="top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5" xfId="2" applyFont="1" applyFill="1" applyBorder="1" applyAlignment="1">
      <alignment horizontal="left" vertical="top"/>
    </xf>
    <xf numFmtId="43" fontId="5" fillId="3" borderId="13" xfId="1" applyFont="1" applyFill="1" applyBorder="1" applyAlignment="1">
      <alignment horizontal="right"/>
    </xf>
    <xf numFmtId="43" fontId="5" fillId="3" borderId="18" xfId="1" applyFont="1" applyFill="1" applyBorder="1" applyAlignment="1">
      <alignment horizontal="right"/>
    </xf>
    <xf numFmtId="43" fontId="5" fillId="3" borderId="12" xfId="1" applyFont="1" applyFill="1" applyBorder="1" applyAlignment="1">
      <alignment horizontal="right"/>
    </xf>
    <xf numFmtId="43" fontId="5" fillId="0" borderId="5" xfId="1" applyFont="1" applyFill="1" applyBorder="1" applyAlignment="1">
      <alignment horizontal="right"/>
    </xf>
    <xf numFmtId="43" fontId="5" fillId="0" borderId="17" xfId="1" applyFont="1" applyFill="1" applyBorder="1" applyAlignment="1">
      <alignment horizontal="right"/>
    </xf>
    <xf numFmtId="43" fontId="5" fillId="0" borderId="7" xfId="1" applyFont="1" applyFill="1" applyBorder="1" applyAlignment="1">
      <alignment horizontal="right"/>
    </xf>
    <xf numFmtId="43" fontId="9" fillId="0" borderId="15" xfId="1" applyFont="1" applyFill="1" applyBorder="1" applyAlignment="1">
      <alignment horizontal="right"/>
    </xf>
    <xf numFmtId="43" fontId="9" fillId="0" borderId="19" xfId="1" applyFont="1" applyFill="1" applyBorder="1" applyAlignment="1">
      <alignment horizontal="right"/>
    </xf>
    <xf numFmtId="43" fontId="9" fillId="0" borderId="16" xfId="1" applyFont="1" applyFill="1" applyBorder="1" applyAlignment="1">
      <alignment horizontal="right"/>
    </xf>
    <xf numFmtId="0" fontId="4" fillId="0" borderId="0" xfId="2" applyFont="1" applyFill="1" applyAlignment="1">
      <alignment horizontal="left"/>
    </xf>
    <xf numFmtId="0" fontId="4" fillId="0" borderId="0" xfId="2" applyFont="1" applyFill="1"/>
    <xf numFmtId="3" fontId="4" fillId="0" borderId="0" xfId="2" applyNumberFormat="1" applyFont="1" applyFill="1" applyAlignment="1">
      <alignment horizontal="right"/>
    </xf>
    <xf numFmtId="43" fontId="4" fillId="0" borderId="0" xfId="1" applyFont="1" applyAlignment="1">
      <alignment horizontal="right"/>
    </xf>
    <xf numFmtId="0" fontId="3" fillId="0" borderId="22" xfId="2" applyFont="1" applyBorder="1" applyAlignment="1">
      <alignment horizontal="left" vertical="top"/>
    </xf>
    <xf numFmtId="0" fontId="9" fillId="0" borderId="23" xfId="2" applyFont="1" applyBorder="1" applyAlignment="1">
      <alignment horizontal="center" vertical="top"/>
    </xf>
    <xf numFmtId="0" fontId="4" fillId="0" borderId="23" xfId="2" applyFont="1" applyBorder="1"/>
    <xf numFmtId="0" fontId="4" fillId="0" borderId="23" xfId="2" applyFont="1" applyBorder="1" applyAlignment="1">
      <alignment horizontal="left"/>
    </xf>
    <xf numFmtId="0" fontId="5" fillId="0" borderId="23" xfId="2" applyFont="1" applyBorder="1" applyAlignment="1">
      <alignment horizontal="center"/>
    </xf>
    <xf numFmtId="0" fontId="4" fillId="0" borderId="24" xfId="2" applyFont="1" applyBorder="1" applyAlignment="1">
      <alignment horizontal="right"/>
    </xf>
    <xf numFmtId="0" fontId="4" fillId="0" borderId="23" xfId="2" applyFont="1" applyBorder="1" applyAlignment="1"/>
    <xf numFmtId="0" fontId="4" fillId="0" borderId="25" xfId="2" applyFont="1" applyBorder="1" applyAlignment="1"/>
    <xf numFmtId="0" fontId="5" fillId="0" borderId="4" xfId="2" applyFont="1" applyFill="1" applyBorder="1" applyAlignment="1">
      <alignment horizontal="left" vertical="top"/>
    </xf>
    <xf numFmtId="3" fontId="2" fillId="0" borderId="16" xfId="2" applyNumberFormat="1" applyFont="1" applyFill="1" applyBorder="1" applyAlignment="1">
      <alignment horizontal="center"/>
    </xf>
    <xf numFmtId="0" fontId="2" fillId="0" borderId="15" xfId="2" applyFont="1" applyFill="1" applyBorder="1"/>
    <xf numFmtId="0" fontId="6" fillId="0" borderId="5" xfId="2" applyFont="1" applyBorder="1" applyAlignment="1">
      <alignment horizontal="center"/>
    </xf>
    <xf numFmtId="0" fontId="9" fillId="0" borderId="22" xfId="2" applyFont="1" applyBorder="1" applyAlignment="1">
      <alignment horizontal="left" vertical="top"/>
    </xf>
    <xf numFmtId="0" fontId="6" fillId="0" borderId="4" xfId="2" applyFont="1" applyFill="1" applyBorder="1" applyAlignment="1">
      <alignment horizontal="left" vertical="top"/>
    </xf>
    <xf numFmtId="3" fontId="2" fillId="0" borderId="7" xfId="2" applyNumberFormat="1" applyFont="1" applyFill="1" applyBorder="1" applyAlignment="1">
      <alignment horizontal="center" vertical="top"/>
    </xf>
    <xf numFmtId="0" fontId="2" fillId="0" borderId="5" xfId="2" applyFont="1" applyFill="1" applyBorder="1" applyAlignment="1">
      <alignment vertical="top"/>
    </xf>
    <xf numFmtId="164" fontId="4" fillId="0" borderId="0" xfId="2" applyNumberFormat="1" applyFont="1"/>
    <xf numFmtId="43" fontId="2" fillId="4" borderId="17" xfId="1" applyFont="1" applyFill="1" applyBorder="1" applyAlignment="1">
      <alignment horizontal="right" vertical="top"/>
    </xf>
    <xf numFmtId="0" fontId="2" fillId="0" borderId="4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2" fillId="0" borderId="7" xfId="1" applyFont="1" applyBorder="1" applyAlignment="1">
      <alignment horizontal="right"/>
    </xf>
    <xf numFmtId="43" fontId="5" fillId="0" borderId="7" xfId="1" applyFont="1" applyFill="1" applyBorder="1" applyAlignment="1">
      <alignment horizontal="center" vertical="top"/>
    </xf>
    <xf numFmtId="43" fontId="6" fillId="0" borderId="7" xfId="1" applyFont="1" applyFill="1" applyBorder="1" applyAlignment="1">
      <alignment horizontal="center" vertical="top"/>
    </xf>
    <xf numFmtId="43" fontId="6" fillId="4" borderId="7" xfId="1" applyFont="1" applyFill="1" applyBorder="1" applyAlignment="1">
      <alignment horizontal="center" vertical="top"/>
    </xf>
    <xf numFmtId="0" fontId="4" fillId="0" borderId="3" xfId="2" applyFont="1" applyBorder="1" applyAlignment="1">
      <alignment horizontal="right"/>
    </xf>
    <xf numFmtId="164" fontId="2" fillId="5" borderId="6" xfId="1" applyNumberFormat="1" applyFont="1" applyFill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6" borderId="6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right"/>
    </xf>
    <xf numFmtId="164" fontId="6" fillId="3" borderId="9" xfId="1" applyNumberFormat="1" applyFont="1" applyFill="1" applyBorder="1" applyAlignment="1">
      <alignment horizontal="right"/>
    </xf>
    <xf numFmtId="164" fontId="5" fillId="0" borderId="6" xfId="1" applyNumberFormat="1" applyFont="1" applyBorder="1" applyAlignment="1">
      <alignment horizontal="center"/>
    </xf>
    <xf numFmtId="164" fontId="2" fillId="0" borderId="6" xfId="1" applyNumberFormat="1" applyFont="1" applyFill="1" applyBorder="1" applyAlignment="1">
      <alignment horizontal="right" vertical="top"/>
    </xf>
    <xf numFmtId="164" fontId="2" fillId="5" borderId="6" xfId="1" applyNumberFormat="1" applyFont="1" applyFill="1" applyBorder="1" applyAlignment="1">
      <alignment horizontal="right" vertical="top"/>
    </xf>
    <xf numFmtId="164" fontId="6" fillId="3" borderId="9" xfId="1" applyNumberFormat="1" applyFont="1" applyFill="1" applyBorder="1" applyAlignment="1">
      <alignment horizontal="right" vertical="top"/>
    </xf>
    <xf numFmtId="164" fontId="4" fillId="0" borderId="17" xfId="1" applyNumberFormat="1" applyFont="1" applyFill="1" applyBorder="1" applyAlignment="1">
      <alignment horizontal="right" vertical="top"/>
    </xf>
    <xf numFmtId="164" fontId="2" fillId="0" borderId="17" xfId="1" applyNumberFormat="1" applyFont="1" applyFill="1" applyBorder="1" applyAlignment="1">
      <alignment horizontal="right" vertical="top"/>
    </xf>
    <xf numFmtId="164" fontId="2" fillId="6" borderId="17" xfId="1" applyNumberFormat="1" applyFont="1" applyFill="1" applyBorder="1" applyAlignment="1">
      <alignment horizontal="right" vertical="top"/>
    </xf>
    <xf numFmtId="3" fontId="4" fillId="0" borderId="17" xfId="2" applyNumberFormat="1" applyFont="1" applyFill="1" applyBorder="1" applyAlignment="1">
      <alignment horizontal="right" vertical="top"/>
    </xf>
    <xf numFmtId="164" fontId="6" fillId="3" borderId="26" xfId="1" applyNumberFormat="1" applyFont="1" applyFill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3" fontId="4" fillId="0" borderId="4" xfId="2" applyNumberFormat="1" applyFont="1" applyFill="1" applyBorder="1" applyAlignment="1">
      <alignment horizontal="left" vertical="top"/>
    </xf>
    <xf numFmtId="3" fontId="4" fillId="0" borderId="14" xfId="2" applyNumberFormat="1" applyFont="1" applyFill="1" applyBorder="1" applyAlignment="1">
      <alignment horizontal="left"/>
    </xf>
    <xf numFmtId="43" fontId="4" fillId="0" borderId="7" xfId="1" applyFont="1" applyFill="1" applyBorder="1" applyAlignment="1">
      <alignment horizontal="center" vertical="top"/>
    </xf>
    <xf numFmtId="43" fontId="2" fillId="0" borderId="7" xfId="1" applyFont="1" applyFill="1" applyBorder="1" applyAlignment="1">
      <alignment horizontal="center" vertical="top"/>
    </xf>
    <xf numFmtId="0" fontId="4" fillId="2" borderId="6" xfId="2" applyFont="1" applyFill="1" applyBorder="1"/>
    <xf numFmtId="0" fontId="4" fillId="0" borderId="6" xfId="2" applyFont="1" applyBorder="1"/>
    <xf numFmtId="43" fontId="4" fillId="0" borderId="0" xfId="1" applyFont="1" applyFill="1" applyBorder="1" applyAlignment="1">
      <alignment horizontal="right" vertical="top"/>
    </xf>
    <xf numFmtId="0" fontId="5" fillId="0" borderId="7" xfId="2" applyFont="1" applyFill="1" applyBorder="1" applyAlignment="1">
      <alignment horizontal="right"/>
    </xf>
    <xf numFmtId="0" fontId="5" fillId="2" borderId="7" xfId="2" applyFont="1" applyFill="1" applyBorder="1" applyAlignment="1">
      <alignment horizontal="right"/>
    </xf>
    <xf numFmtId="0" fontId="5" fillId="2" borderId="7" xfId="2" applyFont="1" applyFill="1" applyBorder="1" applyAlignment="1">
      <alignment horizontal="center"/>
    </xf>
    <xf numFmtId="3" fontId="4" fillId="0" borderId="7" xfId="2" applyNumberFormat="1" applyFont="1" applyFill="1" applyBorder="1" applyAlignment="1">
      <alignment horizontal="right" vertical="top"/>
    </xf>
    <xf numFmtId="3" fontId="2" fillId="0" borderId="7" xfId="2" applyNumberFormat="1" applyFont="1" applyFill="1" applyBorder="1" applyAlignment="1">
      <alignment horizontal="right" vertical="top"/>
    </xf>
    <xf numFmtId="3" fontId="4" fillId="0" borderId="7" xfId="2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right"/>
    </xf>
    <xf numFmtId="0" fontId="6" fillId="0" borderId="7" xfId="2" applyFont="1" applyBorder="1" applyAlignment="1">
      <alignment horizontal="right"/>
    </xf>
    <xf numFmtId="0" fontId="4" fillId="0" borderId="7" xfId="2" applyFont="1" applyFill="1" applyBorder="1" applyAlignment="1">
      <alignment horizontal="left" vertical="top"/>
    </xf>
    <xf numFmtId="0" fontId="6" fillId="0" borderId="7" xfId="2" applyFont="1" applyFill="1" applyBorder="1" applyAlignment="1">
      <alignment horizontal="right" vertical="top"/>
    </xf>
    <xf numFmtId="0" fontId="5" fillId="0" borderId="7" xfId="2" applyFont="1" applyFill="1" applyBorder="1" applyAlignment="1">
      <alignment horizontal="left"/>
    </xf>
    <xf numFmtId="0" fontId="3" fillId="0" borderId="16" xfId="2" applyFont="1" applyFill="1" applyBorder="1" applyAlignment="1">
      <alignment horizontal="right"/>
    </xf>
    <xf numFmtId="0" fontId="9" fillId="0" borderId="16" xfId="2" applyFont="1" applyFill="1" applyBorder="1" applyAlignment="1">
      <alignment horizontal="right"/>
    </xf>
    <xf numFmtId="0" fontId="4" fillId="2" borderId="30" xfId="2" applyFont="1" applyFill="1" applyBorder="1"/>
    <xf numFmtId="4" fontId="5" fillId="2" borderId="7" xfId="2" applyNumberFormat="1" applyFont="1" applyFill="1" applyBorder="1" applyAlignment="1">
      <alignment horizontal="center"/>
    </xf>
    <xf numFmtId="43" fontId="5" fillId="2" borderId="30" xfId="1" applyFont="1" applyFill="1" applyBorder="1" applyAlignment="1">
      <alignment horizontal="center"/>
    </xf>
    <xf numFmtId="43" fontId="2" fillId="0" borderId="27" xfId="1" applyFont="1" applyFill="1" applyBorder="1" applyAlignment="1">
      <alignment horizontal="right" vertical="top"/>
    </xf>
    <xf numFmtId="43" fontId="2" fillId="0" borderId="0" xfId="1" applyFont="1" applyFill="1" applyBorder="1" applyAlignment="1">
      <alignment horizontal="right" vertical="top"/>
    </xf>
    <xf numFmtId="43" fontId="2" fillId="0" borderId="29" xfId="1" applyFont="1" applyFill="1" applyBorder="1" applyAlignment="1">
      <alignment horizontal="right" vertical="top"/>
    </xf>
    <xf numFmtId="0" fontId="2" fillId="0" borderId="7" xfId="2" applyFont="1" applyFill="1" applyBorder="1" applyAlignment="1">
      <alignment horizontal="left" vertical="top"/>
    </xf>
    <xf numFmtId="10" fontId="2" fillId="0" borderId="7" xfId="2" applyNumberFormat="1" applyFont="1" applyFill="1" applyBorder="1" applyAlignment="1">
      <alignment horizontal="center" vertical="top"/>
    </xf>
    <xf numFmtId="43" fontId="6" fillId="3" borderId="8" xfId="1" applyFont="1" applyFill="1" applyBorder="1" applyAlignment="1">
      <alignment horizontal="right" vertical="top"/>
    </xf>
    <xf numFmtId="43" fontId="2" fillId="0" borderId="6" xfId="1" applyFont="1" applyBorder="1"/>
    <xf numFmtId="3" fontId="6" fillId="2" borderId="32" xfId="2" applyNumberFormat="1" applyFont="1" applyFill="1" applyBorder="1" applyAlignment="1">
      <alignment horizontal="left"/>
    </xf>
    <xf numFmtId="0" fontId="4" fillId="2" borderId="33" xfId="2" applyFont="1" applyFill="1" applyBorder="1"/>
    <xf numFmtId="0" fontId="6" fillId="2" borderId="33" xfId="2" applyFont="1" applyFill="1" applyBorder="1" applyAlignment="1">
      <alignment horizontal="right"/>
    </xf>
    <xf numFmtId="0" fontId="5" fillId="2" borderId="33" xfId="2" applyFont="1" applyFill="1" applyBorder="1" applyAlignment="1">
      <alignment horizontal="right"/>
    </xf>
    <xf numFmtId="0" fontId="5" fillId="2" borderId="33" xfId="2" applyFont="1" applyFill="1" applyBorder="1" applyAlignment="1">
      <alignment horizontal="center"/>
    </xf>
    <xf numFmtId="43" fontId="5" fillId="2" borderId="33" xfId="1" applyFont="1" applyFill="1" applyBorder="1" applyAlignment="1">
      <alignment horizontal="center"/>
    </xf>
    <xf numFmtId="0" fontId="4" fillId="2" borderId="34" xfId="2" applyFont="1" applyFill="1" applyBorder="1"/>
    <xf numFmtId="3" fontId="6" fillId="2" borderId="35" xfId="2" applyNumberFormat="1" applyFont="1" applyFill="1" applyBorder="1" applyAlignment="1">
      <alignment horizontal="left"/>
    </xf>
    <xf numFmtId="0" fontId="4" fillId="2" borderId="36" xfId="2" applyFont="1" applyFill="1" applyBorder="1"/>
    <xf numFmtId="0" fontId="5" fillId="0" borderId="4" xfId="2" applyFont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right" vertical="top"/>
    </xf>
    <xf numFmtId="164" fontId="4" fillId="0" borderId="5" xfId="2" applyNumberFormat="1" applyFont="1" applyFill="1" applyBorder="1"/>
    <xf numFmtId="164" fontId="4" fillId="0" borderId="6" xfId="2" applyNumberFormat="1" applyFont="1" applyBorder="1"/>
    <xf numFmtId="164" fontId="6" fillId="3" borderId="8" xfId="1" applyNumberFormat="1" applyFont="1" applyFill="1" applyBorder="1" applyAlignment="1">
      <alignment horizontal="right" vertical="top"/>
    </xf>
    <xf numFmtId="164" fontId="2" fillId="7" borderId="7" xfId="1" applyNumberFormat="1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center"/>
    </xf>
    <xf numFmtId="164" fontId="2" fillId="8" borderId="7" xfId="1" applyNumberFormat="1" applyFont="1" applyFill="1" applyBorder="1" applyAlignment="1">
      <alignment horizontal="center"/>
    </xf>
    <xf numFmtId="164" fontId="6" fillId="3" borderId="8" xfId="1" applyNumberFormat="1" applyFont="1" applyFill="1" applyBorder="1" applyAlignment="1">
      <alignment horizontal="right"/>
    </xf>
    <xf numFmtId="164" fontId="5" fillId="2" borderId="28" xfId="1" applyNumberFormat="1" applyFont="1" applyFill="1" applyBorder="1" applyAlignment="1">
      <alignment horizontal="center"/>
    </xf>
    <xf numFmtId="164" fontId="2" fillId="7" borderId="5" xfId="1" applyNumberFormat="1" applyFont="1" applyFill="1" applyBorder="1" applyAlignment="1">
      <alignment horizontal="right" vertical="top"/>
    </xf>
    <xf numFmtId="164" fontId="4" fillId="0" borderId="7" xfId="1" applyNumberFormat="1" applyFont="1" applyFill="1" applyBorder="1" applyAlignment="1">
      <alignment horizontal="right" vertical="top"/>
    </xf>
    <xf numFmtId="164" fontId="5" fillId="0" borderId="7" xfId="1" applyNumberFormat="1" applyFont="1" applyFill="1" applyBorder="1" applyAlignment="1">
      <alignment horizontal="center" vertical="top"/>
    </xf>
    <xf numFmtId="164" fontId="2" fillId="0" borderId="7" xfId="1" applyNumberFormat="1" applyFont="1" applyFill="1" applyBorder="1" applyAlignment="1">
      <alignment horizontal="center" vertical="top"/>
    </xf>
    <xf numFmtId="164" fontId="2" fillId="8" borderId="7" xfId="1" applyNumberFormat="1" applyFont="1" applyFill="1" applyBorder="1" applyAlignment="1">
      <alignment horizontal="center" vertical="top"/>
    </xf>
    <xf numFmtId="164" fontId="6" fillId="3" borderId="29" xfId="1" applyNumberFormat="1" applyFont="1" applyFill="1" applyBorder="1" applyAlignment="1">
      <alignment horizontal="right" vertical="top"/>
    </xf>
    <xf numFmtId="164" fontId="3" fillId="3" borderId="37" xfId="1" applyNumberFormat="1" applyFont="1" applyFill="1" applyBorder="1" applyAlignment="1">
      <alignment horizontal="right"/>
    </xf>
    <xf numFmtId="43" fontId="5" fillId="2" borderId="0" xfId="1" applyFont="1" applyFill="1" applyBorder="1" applyAlignment="1">
      <alignment horizontal="left"/>
    </xf>
    <xf numFmtId="0" fontId="6" fillId="0" borderId="0" xfId="2" applyFont="1" applyFill="1" applyAlignment="1">
      <alignment horizontal="left"/>
    </xf>
    <xf numFmtId="164" fontId="4" fillId="0" borderId="7" xfId="1" applyNumberFormat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right"/>
    </xf>
    <xf numFmtId="0" fontId="4" fillId="0" borderId="4" xfId="2" applyFont="1" applyFill="1" applyBorder="1" applyAlignment="1">
      <alignment horizontal="left" vertical="top"/>
    </xf>
    <xf numFmtId="164" fontId="4" fillId="0" borderId="7" xfId="1" applyNumberFormat="1" applyFont="1" applyFill="1" applyBorder="1" applyAlignment="1">
      <alignment horizontal="center" vertical="top"/>
    </xf>
    <xf numFmtId="0" fontId="6" fillId="0" borderId="7" xfId="2" applyFont="1" applyFill="1" applyBorder="1" applyAlignment="1">
      <alignment horizontal="left"/>
    </xf>
    <xf numFmtId="43" fontId="5" fillId="0" borderId="7" xfId="1" applyFont="1" applyFill="1" applyBorder="1" applyAlignment="1">
      <alignment horizontal="left"/>
    </xf>
    <xf numFmtId="43" fontId="5" fillId="0" borderId="0" xfId="1" applyFont="1" applyFill="1" applyBorder="1" applyAlignment="1">
      <alignment horizontal="left"/>
    </xf>
    <xf numFmtId="0" fontId="6" fillId="2" borderId="30" xfId="2" applyFont="1" applyFill="1" applyBorder="1" applyAlignment="1">
      <alignment horizontal="left"/>
    </xf>
    <xf numFmtId="0" fontId="6" fillId="2" borderId="30" xfId="2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43" fontId="6" fillId="2" borderId="38" xfId="1" applyFont="1" applyFill="1" applyBorder="1" applyAlignment="1">
      <alignment horizontal="center"/>
    </xf>
    <xf numFmtId="0" fontId="6" fillId="9" borderId="4" xfId="2" applyFont="1" applyFill="1" applyBorder="1" applyAlignment="1">
      <alignment horizontal="left" vertical="top"/>
    </xf>
    <xf numFmtId="0" fontId="2" fillId="9" borderId="7" xfId="2" applyFont="1" applyFill="1" applyBorder="1" applyAlignment="1">
      <alignment horizontal="left" vertical="top"/>
    </xf>
    <xf numFmtId="43" fontId="2" fillId="9" borderId="7" xfId="1" applyFont="1" applyFill="1" applyBorder="1" applyAlignment="1">
      <alignment horizontal="center" vertical="top"/>
    </xf>
    <xf numFmtId="164" fontId="2" fillId="9" borderId="7" xfId="1" applyNumberFormat="1" applyFont="1" applyFill="1" applyBorder="1" applyAlignment="1">
      <alignment horizontal="right" vertical="top"/>
    </xf>
    <xf numFmtId="164" fontId="2" fillId="9" borderId="0" xfId="1" applyNumberFormat="1" applyFont="1" applyFill="1" applyBorder="1" applyAlignment="1">
      <alignment horizontal="right" vertical="top"/>
    </xf>
    <xf numFmtId="164" fontId="2" fillId="9" borderId="5" xfId="2" applyNumberFormat="1" applyFont="1" applyFill="1" applyBorder="1"/>
    <xf numFmtId="164" fontId="2" fillId="9" borderId="6" xfId="2" applyNumberFormat="1" applyFont="1" applyFill="1" applyBorder="1"/>
    <xf numFmtId="164" fontId="2" fillId="0" borderId="0" xfId="1" applyNumberFormat="1" applyFont="1" applyFill="1" applyBorder="1" applyAlignment="1">
      <alignment horizontal="right" vertical="top"/>
    </xf>
    <xf numFmtId="164" fontId="2" fillId="0" borderId="5" xfId="2" applyNumberFormat="1" applyFont="1" applyFill="1" applyBorder="1"/>
    <xf numFmtId="164" fontId="2" fillId="0" borderId="6" xfId="2" applyNumberFormat="1" applyFont="1" applyBorder="1"/>
    <xf numFmtId="164" fontId="2" fillId="0" borderId="6" xfId="2" applyNumberFormat="1" applyFont="1" applyFill="1" applyBorder="1"/>
    <xf numFmtId="0" fontId="3" fillId="0" borderId="39" xfId="2" applyFont="1" applyBorder="1" applyAlignment="1">
      <alignment horizontal="left" vertical="top"/>
    </xf>
    <xf numFmtId="0" fontId="4" fillId="0" borderId="24" xfId="2" applyFont="1" applyBorder="1" applyAlignment="1">
      <alignment horizontal="left"/>
    </xf>
    <xf numFmtId="0" fontId="5" fillId="0" borderId="24" xfId="2" applyFont="1" applyBorder="1" applyAlignment="1">
      <alignment horizontal="center"/>
    </xf>
    <xf numFmtId="0" fontId="4" fillId="0" borderId="24" xfId="2" applyFont="1" applyBorder="1"/>
    <xf numFmtId="0" fontId="4" fillId="0" borderId="3" xfId="2" applyFont="1" applyBorder="1"/>
    <xf numFmtId="164" fontId="2" fillId="0" borderId="27" xfId="1" applyNumberFormat="1" applyFont="1" applyFill="1" applyBorder="1" applyAlignment="1">
      <alignment horizontal="right" vertical="top"/>
    </xf>
    <xf numFmtId="164" fontId="6" fillId="3" borderId="31" xfId="1" applyNumberFormat="1" applyFont="1" applyFill="1" applyBorder="1" applyAlignment="1">
      <alignment horizontal="right" vertical="top"/>
    </xf>
    <xf numFmtId="0" fontId="4" fillId="2" borderId="0" xfId="2" applyFont="1" applyFill="1" applyBorder="1"/>
    <xf numFmtId="164" fontId="4" fillId="2" borderId="0" xfId="2" applyNumberFormat="1" applyFont="1" applyFill="1" applyBorder="1"/>
    <xf numFmtId="0" fontId="4" fillId="0" borderId="0" xfId="2" applyFont="1" applyFill="1" applyBorder="1"/>
    <xf numFmtId="164" fontId="2" fillId="9" borderId="0" xfId="2" applyNumberFormat="1" applyFont="1" applyFill="1" applyBorder="1"/>
    <xf numFmtId="164" fontId="2" fillId="0" borderId="0" xfId="2" applyNumberFormat="1" applyFont="1" applyFill="1" applyBorder="1"/>
    <xf numFmtId="164" fontId="2" fillId="0" borderId="27" xfId="2" applyNumberFormat="1" applyFont="1" applyFill="1" applyBorder="1"/>
    <xf numFmtId="164" fontId="4" fillId="0" borderId="0" xfId="2" applyNumberFormat="1" applyFont="1" applyFill="1" applyBorder="1"/>
    <xf numFmtId="164" fontId="6" fillId="3" borderId="41" xfId="1" applyNumberFormat="1" applyFont="1" applyFill="1" applyBorder="1" applyAlignment="1">
      <alignment horizontal="right" vertical="top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4" fillId="2" borderId="5" xfId="2" applyFont="1" applyFill="1" applyBorder="1"/>
    <xf numFmtId="0" fontId="4" fillId="2" borderId="40" xfId="2" applyFont="1" applyFill="1" applyBorder="1"/>
    <xf numFmtId="43" fontId="2" fillId="0" borderId="5" xfId="1" applyFont="1" applyBorder="1"/>
    <xf numFmtId="164" fontId="2" fillId="0" borderId="5" xfId="2" applyNumberFormat="1" applyFont="1" applyBorder="1"/>
    <xf numFmtId="164" fontId="4" fillId="0" borderId="5" xfId="2" applyNumberFormat="1" applyFont="1" applyBorder="1"/>
    <xf numFmtId="43" fontId="6" fillId="2" borderId="5" xfId="1" applyFont="1" applyFill="1" applyBorder="1" applyAlignment="1">
      <alignment horizontal="center"/>
    </xf>
    <xf numFmtId="3" fontId="6" fillId="2" borderId="42" xfId="2" applyNumberFormat="1" applyFont="1" applyFill="1" applyBorder="1" applyAlignment="1">
      <alignment horizontal="left" vertical="center"/>
    </xf>
    <xf numFmtId="0" fontId="6" fillId="2" borderId="42" xfId="2" applyFont="1" applyFill="1" applyBorder="1" applyAlignment="1">
      <alignment horizontal="left" vertical="center"/>
    </xf>
    <xf numFmtId="0" fontId="6" fillId="2" borderId="42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/>
    </xf>
    <xf numFmtId="0" fontId="6" fillId="2" borderId="42" xfId="2" applyFont="1" applyFill="1" applyBorder="1" applyAlignment="1">
      <alignment horizontal="center" vertical="center"/>
    </xf>
    <xf numFmtId="14" fontId="6" fillId="0" borderId="0" xfId="2" applyNumberFormat="1" applyFont="1" applyBorder="1" applyAlignment="1">
      <alignment horizontal="center"/>
    </xf>
    <xf numFmtId="0" fontId="6" fillId="0" borderId="28" xfId="2" applyFont="1" applyBorder="1" applyAlignment="1">
      <alignment horizontal="center"/>
    </xf>
    <xf numFmtId="43" fontId="6" fillId="2" borderId="15" xfId="1" applyFont="1" applyFill="1" applyBorder="1" applyAlignment="1">
      <alignment horizontal="center"/>
    </xf>
    <xf numFmtId="164" fontId="4" fillId="0" borderId="0" xfId="1" applyNumberFormat="1" applyFont="1"/>
    <xf numFmtId="164" fontId="2" fillId="0" borderId="0" xfId="1" applyNumberFormat="1" applyFont="1" applyBorder="1"/>
    <xf numFmtId="164" fontId="2" fillId="0" borderId="6" xfId="1" applyNumberFormat="1" applyFont="1" applyBorder="1"/>
    <xf numFmtId="0" fontId="4" fillId="2" borderId="29" xfId="2" applyFont="1" applyFill="1" applyBorder="1"/>
    <xf numFmtId="164" fontId="2" fillId="0" borderId="5" xfId="1" applyNumberFormat="1" applyFont="1" applyBorder="1"/>
    <xf numFmtId="43" fontId="5" fillId="2" borderId="0" xfId="1" applyFont="1" applyFill="1" applyBorder="1" applyAlignment="1">
      <alignment horizontal="center"/>
    </xf>
    <xf numFmtId="43" fontId="6" fillId="2" borderId="0" xfId="1" applyFont="1" applyFill="1" applyBorder="1" applyAlignment="1">
      <alignment horizontal="left"/>
    </xf>
    <xf numFmtId="43" fontId="2" fillId="0" borderId="43" xfId="1" applyFont="1" applyFill="1" applyBorder="1" applyAlignment="1">
      <alignment horizontal="right" vertical="top"/>
    </xf>
    <xf numFmtId="43" fontId="6" fillId="3" borderId="31" xfId="1" applyFont="1" applyFill="1" applyBorder="1" applyAlignment="1">
      <alignment horizontal="right" vertical="top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142875</xdr:rowOff>
    </xdr:from>
    <xdr:to>
      <xdr:col>2</xdr:col>
      <xdr:colOff>619125</xdr:colOff>
      <xdr:row>66</xdr:row>
      <xdr:rowOff>9525</xdr:rowOff>
    </xdr:to>
    <xdr:pic>
      <xdr:nvPicPr>
        <xdr:cNvPr id="2" name="Picture 1" descr="cid:image001.png@01D39072.65B1A9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39175"/>
          <a:ext cx="57531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4</xdr:col>
      <xdr:colOff>38100</xdr:colOff>
      <xdr:row>48</xdr:row>
      <xdr:rowOff>28575</xdr:rowOff>
    </xdr:to>
    <xdr:pic>
      <xdr:nvPicPr>
        <xdr:cNvPr id="2" name="Picture 1" descr="cid:image001.png@01D39072.65B1A9D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"/>
          <a:ext cx="591502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4</xdr:col>
      <xdr:colOff>38100</xdr:colOff>
      <xdr:row>51</xdr:row>
      <xdr:rowOff>28575</xdr:rowOff>
    </xdr:to>
    <xdr:pic>
      <xdr:nvPicPr>
        <xdr:cNvPr id="2" name="Picture 1" descr="cid:image001.png@01D39072.65B1A9D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57531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59"/>
  <sheetViews>
    <sheetView tabSelected="1" zoomScaleNormal="100" workbookViewId="0">
      <selection activeCell="E9" sqref="E9"/>
    </sheetView>
  </sheetViews>
  <sheetFormatPr defaultColWidth="10.28515625" defaultRowHeight="12.75" x14ac:dyDescent="0.2"/>
  <cols>
    <col min="1" max="1" width="38.7109375" style="2" customWidth="1"/>
    <col min="2" max="2" width="45.5703125" style="2" customWidth="1"/>
    <col min="3" max="3" width="12.7109375" style="2" bestFit="1" customWidth="1"/>
    <col min="4" max="4" width="12.85546875" style="167" bestFit="1" customWidth="1"/>
    <col min="5" max="5" width="10.28515625" style="127" bestFit="1" customWidth="1"/>
    <col min="6" max="6" width="10.42578125" style="127" customWidth="1"/>
    <col min="7" max="7" width="12.85546875" style="127" bestFit="1" customWidth="1"/>
    <col min="8" max="8" width="9.28515625" style="127" bestFit="1" customWidth="1"/>
    <col min="9" max="9" width="8.85546875" style="127" bestFit="1" customWidth="1"/>
    <col min="10" max="10" width="11.28515625" style="127" bestFit="1" customWidth="1"/>
    <col min="11" max="11" width="35.28515625" style="127" bestFit="1" customWidth="1"/>
    <col min="12" max="12" width="21.140625" style="127" bestFit="1" customWidth="1"/>
    <col min="13" max="16384" width="10.28515625" style="127"/>
  </cols>
  <sheetData>
    <row r="1" spans="1:11" ht="15.75" thickBot="1" x14ac:dyDescent="0.25">
      <c r="A1" s="305" t="s">
        <v>81</v>
      </c>
      <c r="B1" s="306"/>
      <c r="C1" s="306"/>
      <c r="D1" s="307"/>
      <c r="E1" s="308"/>
      <c r="F1" s="308"/>
      <c r="G1" s="308"/>
      <c r="H1" s="308"/>
      <c r="I1" s="308"/>
      <c r="J1" s="309"/>
    </row>
    <row r="2" spans="1:11" s="138" customFormat="1" ht="26.25" thickBot="1" x14ac:dyDescent="0.3">
      <c r="A2" s="328" t="s">
        <v>0</v>
      </c>
      <c r="B2" s="329" t="s">
        <v>2</v>
      </c>
      <c r="C2" s="330" t="s">
        <v>3</v>
      </c>
      <c r="D2" s="330" t="s">
        <v>4</v>
      </c>
      <c r="E2" s="331">
        <v>2022</v>
      </c>
      <c r="F2" s="332">
        <v>2023</v>
      </c>
      <c r="G2" s="332">
        <v>2024</v>
      </c>
      <c r="H2" s="332">
        <v>2025</v>
      </c>
      <c r="I2" s="332">
        <v>2026</v>
      </c>
      <c r="J2" s="332">
        <v>2027</v>
      </c>
    </row>
    <row r="3" spans="1:11" s="138" customFormat="1" x14ac:dyDescent="0.2">
      <c r="A3" s="255" t="s">
        <v>85</v>
      </c>
      <c r="B3" s="257"/>
      <c r="C3" s="258"/>
      <c r="D3" s="259"/>
      <c r="E3" s="260"/>
      <c r="F3" s="260"/>
      <c r="G3" s="256"/>
      <c r="H3" s="256"/>
      <c r="I3" s="256"/>
      <c r="J3" s="261"/>
    </row>
    <row r="4" spans="1:11" x14ac:dyDescent="0.2">
      <c r="A4" s="61" t="s">
        <v>5</v>
      </c>
      <c r="B4" s="238" t="s">
        <v>6</v>
      </c>
      <c r="C4" s="233"/>
      <c r="D4" s="234"/>
      <c r="E4" s="269">
        <f>+E12</f>
        <v>58905</v>
      </c>
      <c r="F4" s="341"/>
      <c r="G4" s="339"/>
      <c r="H4" s="312"/>
      <c r="I4" s="339"/>
      <c r="J4" s="229"/>
    </row>
    <row r="5" spans="1:11" x14ac:dyDescent="0.2">
      <c r="A5" s="61"/>
      <c r="B5" s="238" t="s">
        <v>7</v>
      </c>
      <c r="C5" s="233"/>
      <c r="D5" s="233"/>
      <c r="E5" s="122">
        <f>244196+35000</f>
        <v>279196</v>
      </c>
      <c r="F5" s="342" t="s">
        <v>104</v>
      </c>
      <c r="G5" s="322"/>
      <c r="H5" s="312"/>
      <c r="I5" s="322"/>
      <c r="J5" s="229"/>
    </row>
    <row r="6" spans="1:11" hidden="1" x14ac:dyDescent="0.2">
      <c r="A6" s="61"/>
      <c r="B6" s="239" t="s">
        <v>8</v>
      </c>
      <c r="C6" s="233"/>
      <c r="D6" s="234"/>
      <c r="E6" s="283">
        <v>0</v>
      </c>
      <c r="F6" s="341"/>
      <c r="G6" s="322"/>
      <c r="H6" s="312"/>
      <c r="I6" s="322"/>
      <c r="J6" s="229"/>
    </row>
    <row r="7" spans="1:11" x14ac:dyDescent="0.2">
      <c r="A7" s="61"/>
      <c r="B7" s="239" t="s">
        <v>21</v>
      </c>
      <c r="C7" s="233"/>
      <c r="D7" s="234"/>
      <c r="E7" s="271">
        <f>+E17+E18</f>
        <v>0</v>
      </c>
      <c r="F7" s="281"/>
      <c r="G7" s="322"/>
      <c r="H7" s="312"/>
      <c r="I7" s="322"/>
      <c r="J7" s="229"/>
    </row>
    <row r="8" spans="1:11" hidden="1" x14ac:dyDescent="0.2">
      <c r="A8" s="61"/>
      <c r="B8" s="238" t="s">
        <v>84</v>
      </c>
      <c r="C8" s="233"/>
      <c r="D8" s="234"/>
      <c r="E8" s="284">
        <v>0</v>
      </c>
      <c r="F8" s="312"/>
      <c r="G8" s="322"/>
      <c r="H8" s="313"/>
      <c r="I8" s="322"/>
      <c r="J8" s="229"/>
    </row>
    <row r="9" spans="1:11" ht="13.5" thickBot="1" x14ac:dyDescent="0.25">
      <c r="A9" s="61"/>
      <c r="B9" s="239" t="s">
        <v>9</v>
      </c>
      <c r="C9" s="233"/>
      <c r="D9" s="246"/>
      <c r="E9" s="272">
        <f>+E4+E5+E7</f>
        <v>338101</v>
      </c>
      <c r="F9" s="312"/>
      <c r="G9" s="322"/>
      <c r="H9" s="312"/>
      <c r="I9" s="322"/>
      <c r="J9" s="229"/>
    </row>
    <row r="10" spans="1:11" ht="13.5" thickTop="1" x14ac:dyDescent="0.2">
      <c r="A10" s="262" t="s">
        <v>86</v>
      </c>
      <c r="B10" s="290"/>
      <c r="C10" s="290"/>
      <c r="D10" s="291"/>
      <c r="E10" s="273"/>
      <c r="F10" s="247"/>
      <c r="G10" s="323"/>
      <c r="H10" s="245"/>
      <c r="I10" s="323"/>
      <c r="J10" s="263"/>
    </row>
    <row r="11" spans="1:11" x14ac:dyDescent="0.2">
      <c r="A11" s="64" t="s">
        <v>15</v>
      </c>
      <c r="B11" s="251" t="s">
        <v>67</v>
      </c>
      <c r="C11" s="252">
        <v>3.7900000000000003E-2</v>
      </c>
      <c r="D11" s="236">
        <v>188579.08</v>
      </c>
      <c r="E11" s="22">
        <v>47145</v>
      </c>
      <c r="F11" s="248">
        <v>0</v>
      </c>
      <c r="G11" s="250">
        <v>0</v>
      </c>
      <c r="H11" s="343">
        <v>0</v>
      </c>
      <c r="I11" s="324">
        <v>0</v>
      </c>
      <c r="J11" s="254">
        <v>0</v>
      </c>
    </row>
    <row r="12" spans="1:11" x14ac:dyDescent="0.2">
      <c r="A12" s="64" t="s">
        <v>15</v>
      </c>
      <c r="B12" s="251" t="s">
        <v>68</v>
      </c>
      <c r="C12" s="252">
        <v>3.8899999999999997E-2</v>
      </c>
      <c r="D12" s="21">
        <v>306120</v>
      </c>
      <c r="E12" s="274">
        <v>58905</v>
      </c>
      <c r="F12" s="310">
        <v>58905</v>
      </c>
      <c r="G12" s="25">
        <v>0</v>
      </c>
      <c r="H12" s="249">
        <v>0</v>
      </c>
      <c r="I12" s="324">
        <v>0</v>
      </c>
      <c r="J12" s="254">
        <v>0</v>
      </c>
    </row>
    <row r="13" spans="1:11" x14ac:dyDescent="0.2">
      <c r="A13" s="64" t="s">
        <v>15</v>
      </c>
      <c r="B13" s="251" t="s">
        <v>69</v>
      </c>
      <c r="C13" s="252">
        <v>6.9500000000000006E-2</v>
      </c>
      <c r="D13" s="236">
        <v>48922.52</v>
      </c>
      <c r="E13" s="21">
        <v>12231</v>
      </c>
      <c r="F13" s="301">
        <v>0</v>
      </c>
      <c r="G13" s="25">
        <v>0</v>
      </c>
      <c r="H13" s="249">
        <v>0</v>
      </c>
      <c r="I13" s="324">
        <v>0</v>
      </c>
      <c r="J13" s="254">
        <v>0</v>
      </c>
    </row>
    <row r="14" spans="1:11" ht="13.5" thickBot="1" x14ac:dyDescent="0.25">
      <c r="A14" s="64"/>
      <c r="B14" s="241" t="s">
        <v>14</v>
      </c>
      <c r="C14" s="251"/>
      <c r="D14" s="236"/>
      <c r="E14" s="268">
        <f>SUM(E11:E13)</f>
        <v>118281</v>
      </c>
      <c r="F14" s="311">
        <f>SUM(F11:F13)</f>
        <v>58905</v>
      </c>
      <c r="G14" s="253">
        <f t="shared" ref="G14:J14" si="0">SUM(G11:G13)</f>
        <v>0</v>
      </c>
      <c r="H14" s="344">
        <f t="shared" si="0"/>
        <v>0</v>
      </c>
      <c r="I14" s="253">
        <f t="shared" si="0"/>
        <v>0</v>
      </c>
      <c r="J14" s="27">
        <f t="shared" si="0"/>
        <v>0</v>
      </c>
    </row>
    <row r="15" spans="1:11" ht="13.5" thickTop="1" x14ac:dyDescent="0.2">
      <c r="A15" s="285"/>
      <c r="B15" s="240"/>
      <c r="C15" s="227"/>
      <c r="D15" s="235"/>
      <c r="E15" s="286"/>
      <c r="F15" s="231"/>
      <c r="G15" s="145"/>
      <c r="H15" s="314"/>
      <c r="I15" s="139"/>
      <c r="J15" s="230"/>
      <c r="K15" s="333">
        <v>44229</v>
      </c>
    </row>
    <row r="16" spans="1:11" x14ac:dyDescent="0.2">
      <c r="A16" s="196" t="s">
        <v>80</v>
      </c>
      <c r="B16" s="240"/>
      <c r="C16" s="227"/>
      <c r="D16" s="235"/>
      <c r="E16" s="286"/>
      <c r="F16" s="231"/>
      <c r="G16" s="145"/>
      <c r="H16" s="314"/>
      <c r="I16" s="139"/>
      <c r="J16" s="230"/>
      <c r="K16" s="334" t="s">
        <v>105</v>
      </c>
    </row>
    <row r="17" spans="1:11" x14ac:dyDescent="0.2">
      <c r="A17" s="201" t="s">
        <v>74</v>
      </c>
      <c r="B17" s="251" t="s">
        <v>44</v>
      </c>
      <c r="C17" s="228" t="s">
        <v>10</v>
      </c>
      <c r="D17" s="236">
        <v>5500000</v>
      </c>
      <c r="E17" s="278">
        <v>0</v>
      </c>
      <c r="F17" s="231"/>
      <c r="G17" s="145"/>
      <c r="H17" s="314"/>
      <c r="I17" s="139"/>
      <c r="J17" s="230"/>
      <c r="K17" s="40" t="s">
        <v>107</v>
      </c>
    </row>
    <row r="18" spans="1:11" x14ac:dyDescent="0.2">
      <c r="A18" s="201" t="s">
        <v>74</v>
      </c>
      <c r="B18" s="251" t="s">
        <v>50</v>
      </c>
      <c r="C18" s="228" t="s">
        <v>49</v>
      </c>
      <c r="D18" s="236">
        <v>639000</v>
      </c>
      <c r="E18" s="278">
        <v>0</v>
      </c>
      <c r="F18" s="231"/>
      <c r="G18" s="145"/>
      <c r="H18" s="314"/>
      <c r="I18" s="139"/>
      <c r="J18" s="230"/>
      <c r="K18" s="40" t="s">
        <v>107</v>
      </c>
    </row>
    <row r="19" spans="1:11" x14ac:dyDescent="0.2">
      <c r="A19" s="201" t="s">
        <v>82</v>
      </c>
      <c r="B19" s="251" t="s">
        <v>100</v>
      </c>
      <c r="C19" s="228" t="s">
        <v>88</v>
      </c>
      <c r="D19" s="45">
        <v>0</v>
      </c>
      <c r="E19" s="277">
        <v>0</v>
      </c>
      <c r="F19" s="249"/>
      <c r="G19" s="145"/>
      <c r="H19" s="314"/>
      <c r="I19" s="139"/>
      <c r="J19" s="230"/>
      <c r="K19" s="40" t="s">
        <v>107</v>
      </c>
    </row>
    <row r="20" spans="1:11" x14ac:dyDescent="0.2">
      <c r="A20" s="196" t="s">
        <v>115</v>
      </c>
      <c r="B20" s="240"/>
      <c r="C20" s="227"/>
      <c r="D20" s="235"/>
      <c r="E20" s="276"/>
      <c r="F20" s="231"/>
      <c r="G20" s="145"/>
      <c r="H20" s="314"/>
      <c r="I20" s="139"/>
      <c r="J20" s="230"/>
      <c r="K20" s="38"/>
    </row>
    <row r="21" spans="1:11" x14ac:dyDescent="0.2">
      <c r="A21" s="201" t="s">
        <v>29</v>
      </c>
      <c r="B21" s="251" t="s">
        <v>108</v>
      </c>
      <c r="C21" s="228" t="s">
        <v>10</v>
      </c>
      <c r="D21" s="236">
        <v>40020</v>
      </c>
      <c r="E21" s="277">
        <f>+D21</f>
        <v>40020</v>
      </c>
      <c r="F21" s="249"/>
      <c r="G21" s="145"/>
      <c r="H21" s="314"/>
      <c r="I21" s="139"/>
      <c r="J21" s="230"/>
      <c r="K21" s="40" t="s">
        <v>109</v>
      </c>
    </row>
    <row r="22" spans="1:11" x14ac:dyDescent="0.2">
      <c r="A22" s="201" t="s">
        <v>29</v>
      </c>
      <c r="B22" s="251" t="s">
        <v>39</v>
      </c>
      <c r="C22" s="228" t="s">
        <v>106</v>
      </c>
      <c r="D22" s="236">
        <v>95000</v>
      </c>
      <c r="E22" s="277">
        <f>+D22</f>
        <v>95000</v>
      </c>
      <c r="F22" s="249"/>
      <c r="G22" s="145"/>
      <c r="H22" s="314"/>
      <c r="I22" s="139"/>
      <c r="J22" s="230"/>
      <c r="K22" s="40" t="s">
        <v>109</v>
      </c>
    </row>
    <row r="23" spans="1:11" x14ac:dyDescent="0.2">
      <c r="A23" s="201" t="s">
        <v>82</v>
      </c>
      <c r="B23" s="251" t="s">
        <v>98</v>
      </c>
      <c r="C23" s="228" t="s">
        <v>10</v>
      </c>
      <c r="D23" s="236">
        <f>24900*2</f>
        <v>49800</v>
      </c>
      <c r="E23" s="277">
        <f>+D23</f>
        <v>49800</v>
      </c>
      <c r="F23" s="249"/>
      <c r="G23" s="145"/>
      <c r="H23" s="314"/>
      <c r="I23" s="139"/>
      <c r="J23" s="230"/>
      <c r="K23" s="40" t="s">
        <v>109</v>
      </c>
    </row>
    <row r="24" spans="1:11" x14ac:dyDescent="0.2">
      <c r="A24" s="201" t="s">
        <v>82</v>
      </c>
      <c r="B24" s="251" t="s">
        <v>114</v>
      </c>
      <c r="C24" s="228" t="s">
        <v>113</v>
      </c>
      <c r="D24" s="21">
        <v>35000</v>
      </c>
      <c r="E24" s="21">
        <v>35000</v>
      </c>
      <c r="F24" s="249"/>
      <c r="G24" s="145"/>
      <c r="H24" s="314"/>
      <c r="I24" s="139"/>
      <c r="J24" s="230"/>
      <c r="K24" s="40" t="s">
        <v>109</v>
      </c>
    </row>
    <row r="25" spans="1:11" x14ac:dyDescent="0.2">
      <c r="A25" s="294" t="s">
        <v>89</v>
      </c>
      <c r="B25" s="295"/>
      <c r="C25" s="296"/>
      <c r="D25" s="297"/>
      <c r="E25" s="297"/>
      <c r="F25" s="298"/>
      <c r="G25" s="299"/>
      <c r="H25" s="315"/>
      <c r="I25" s="299"/>
      <c r="J25" s="300"/>
      <c r="K25" s="1"/>
    </row>
    <row r="26" spans="1:11" x14ac:dyDescent="0.2">
      <c r="A26" s="264"/>
      <c r="B26" s="251" t="s">
        <v>90</v>
      </c>
      <c r="C26" s="228" t="s">
        <v>10</v>
      </c>
      <c r="D26" s="21">
        <v>20000</v>
      </c>
      <c r="E26" s="21"/>
      <c r="F26" s="301">
        <f>+D26</f>
        <v>20000</v>
      </c>
      <c r="G26" s="302"/>
      <c r="H26" s="316"/>
      <c r="I26" s="325"/>
      <c r="J26" s="303"/>
    </row>
    <row r="27" spans="1:11" x14ac:dyDescent="0.2">
      <c r="A27" s="264"/>
      <c r="B27" s="251" t="s">
        <v>91</v>
      </c>
      <c r="C27" s="228" t="s">
        <v>10</v>
      </c>
      <c r="D27" s="21">
        <v>160000</v>
      </c>
      <c r="E27" s="21"/>
      <c r="F27" s="301"/>
      <c r="G27" s="302">
        <f>+D27</f>
        <v>160000</v>
      </c>
      <c r="H27" s="316"/>
      <c r="I27" s="325"/>
      <c r="J27" s="303"/>
    </row>
    <row r="28" spans="1:11" x14ac:dyDescent="0.2">
      <c r="A28" s="264"/>
      <c r="B28" s="251" t="s">
        <v>92</v>
      </c>
      <c r="C28" s="228" t="s">
        <v>10</v>
      </c>
      <c r="D28" s="21">
        <v>160000</v>
      </c>
      <c r="E28" s="21"/>
      <c r="F28" s="301"/>
      <c r="G28" s="302">
        <f>+D28</f>
        <v>160000</v>
      </c>
      <c r="H28" s="316"/>
      <c r="I28" s="325"/>
      <c r="J28" s="303"/>
    </row>
    <row r="29" spans="1:11" x14ac:dyDescent="0.2">
      <c r="A29" s="264"/>
      <c r="B29" s="251" t="s">
        <v>93</v>
      </c>
      <c r="C29" s="228" t="s">
        <v>10</v>
      </c>
      <c r="D29" s="21">
        <v>80000</v>
      </c>
      <c r="E29" s="21"/>
      <c r="F29" s="301"/>
      <c r="G29" s="302"/>
      <c r="H29" s="316">
        <f>+D29</f>
        <v>80000</v>
      </c>
      <c r="I29" s="325"/>
      <c r="J29" s="303"/>
    </row>
    <row r="30" spans="1:11" x14ac:dyDescent="0.2">
      <c r="A30" s="264"/>
      <c r="B30" s="251" t="s">
        <v>94</v>
      </c>
      <c r="C30" s="228" t="s">
        <v>10</v>
      </c>
      <c r="D30" s="21">
        <v>80000</v>
      </c>
      <c r="E30" s="21"/>
      <c r="F30" s="301"/>
      <c r="G30" s="302"/>
      <c r="H30" s="316">
        <f>+D30</f>
        <v>80000</v>
      </c>
      <c r="I30" s="325"/>
      <c r="J30" s="303"/>
    </row>
    <row r="31" spans="1:11" x14ac:dyDescent="0.2">
      <c r="A31" s="264"/>
      <c r="B31" s="251" t="s">
        <v>95</v>
      </c>
      <c r="C31" s="228" t="s">
        <v>10</v>
      </c>
      <c r="D31" s="21">
        <v>230000</v>
      </c>
      <c r="E31" s="21"/>
      <c r="F31" s="301"/>
      <c r="G31" s="302"/>
      <c r="H31" s="316"/>
      <c r="I31" s="325">
        <f>+D31</f>
        <v>230000</v>
      </c>
      <c r="J31" s="303"/>
    </row>
    <row r="32" spans="1:11" x14ac:dyDescent="0.2">
      <c r="A32" s="264"/>
      <c r="B32" s="251" t="s">
        <v>96</v>
      </c>
      <c r="C32" s="228" t="s">
        <v>10</v>
      </c>
      <c r="D32" s="21">
        <v>80000</v>
      </c>
      <c r="E32" s="21"/>
      <c r="F32" s="301"/>
      <c r="G32" s="302"/>
      <c r="H32" s="316"/>
      <c r="I32" s="325"/>
      <c r="J32" s="303">
        <f>+D32</f>
        <v>80000</v>
      </c>
    </row>
    <row r="33" spans="1:10" x14ac:dyDescent="0.2">
      <c r="A33" s="264"/>
      <c r="B33" s="251" t="s">
        <v>97</v>
      </c>
      <c r="C33" s="228" t="s">
        <v>10</v>
      </c>
      <c r="D33" s="21">
        <v>150000</v>
      </c>
      <c r="E33" s="21"/>
      <c r="F33" s="301"/>
      <c r="G33" s="302"/>
      <c r="H33" s="316"/>
      <c r="I33" s="325"/>
      <c r="J33" s="303">
        <f>+D33</f>
        <v>150000</v>
      </c>
    </row>
    <row r="34" spans="1:10" x14ac:dyDescent="0.2">
      <c r="A34" s="264"/>
      <c r="B34" s="251" t="s">
        <v>116</v>
      </c>
      <c r="C34" s="228" t="s">
        <v>10</v>
      </c>
      <c r="D34" s="21">
        <f>SUM(F34:J34)</f>
        <v>500000</v>
      </c>
      <c r="E34" s="21"/>
      <c r="F34" s="301">
        <v>100000</v>
      </c>
      <c r="G34" s="302">
        <v>100000</v>
      </c>
      <c r="H34" s="316">
        <v>100000</v>
      </c>
      <c r="I34" s="325">
        <v>100000</v>
      </c>
      <c r="J34" s="303">
        <v>100000</v>
      </c>
    </row>
    <row r="35" spans="1:10" x14ac:dyDescent="0.2">
      <c r="A35" s="72"/>
      <c r="B35" s="251" t="s">
        <v>99</v>
      </c>
      <c r="C35" s="228" t="s">
        <v>11</v>
      </c>
      <c r="D35" s="21">
        <v>1125000</v>
      </c>
      <c r="E35" s="21"/>
      <c r="F35" s="301">
        <f>+D35</f>
        <v>1125000</v>
      </c>
      <c r="G35" s="302"/>
      <c r="H35" s="316"/>
      <c r="I35" s="325"/>
      <c r="J35" s="303"/>
    </row>
    <row r="36" spans="1:10" x14ac:dyDescent="0.2">
      <c r="A36" s="72"/>
      <c r="B36" s="251" t="s">
        <v>101</v>
      </c>
      <c r="C36" s="228" t="s">
        <v>11</v>
      </c>
      <c r="D36" s="21">
        <v>350000</v>
      </c>
      <c r="E36" s="21"/>
      <c r="F36" s="301"/>
      <c r="G36" s="302">
        <f>+D36</f>
        <v>350000</v>
      </c>
      <c r="H36" s="316"/>
      <c r="I36" s="325"/>
      <c r="J36" s="303"/>
    </row>
    <row r="37" spans="1:10" x14ac:dyDescent="0.2">
      <c r="A37" s="72"/>
      <c r="B37" s="251" t="s">
        <v>110</v>
      </c>
      <c r="C37" s="228" t="s">
        <v>12</v>
      </c>
      <c r="D37" s="21">
        <v>60000</v>
      </c>
      <c r="E37" s="21"/>
      <c r="F37" s="301">
        <v>60000</v>
      </c>
      <c r="G37" s="302"/>
      <c r="H37" s="316"/>
      <c r="I37" s="325"/>
      <c r="J37" s="303"/>
    </row>
    <row r="38" spans="1:10" x14ac:dyDescent="0.2">
      <c r="A38" s="72"/>
      <c r="B38" s="251" t="s">
        <v>111</v>
      </c>
      <c r="C38" s="228" t="s">
        <v>12</v>
      </c>
      <c r="D38" s="21">
        <v>40000</v>
      </c>
      <c r="E38" s="21"/>
      <c r="F38" s="301"/>
      <c r="G38" s="302">
        <v>40000</v>
      </c>
      <c r="H38" s="316"/>
      <c r="I38" s="325"/>
      <c r="J38" s="303"/>
    </row>
    <row r="39" spans="1:10" x14ac:dyDescent="0.2">
      <c r="A39" s="72"/>
      <c r="B39" s="251" t="s">
        <v>112</v>
      </c>
      <c r="C39" s="228" t="s">
        <v>13</v>
      </c>
      <c r="D39" s="21">
        <v>50000</v>
      </c>
      <c r="E39" s="21"/>
      <c r="F39" s="317"/>
      <c r="G39" s="302">
        <v>50000</v>
      </c>
      <c r="H39" s="316"/>
      <c r="I39" s="302"/>
      <c r="J39" s="304"/>
    </row>
    <row r="40" spans="1:10" x14ac:dyDescent="0.2">
      <c r="A40" s="72"/>
      <c r="B40" s="251" t="s">
        <v>114</v>
      </c>
      <c r="C40" s="228" t="s">
        <v>113</v>
      </c>
      <c r="D40" s="21">
        <f>SUM(F40:J40)</f>
        <v>1796124.36</v>
      </c>
      <c r="E40" s="21"/>
      <c r="F40" s="317">
        <v>222819</v>
      </c>
      <c r="G40" s="340">
        <f>63977+31518+45644+39261+59641+193600+322161+30846+46020+41194+191799+89715.36+63055+15360+162974</f>
        <v>1396765.36</v>
      </c>
      <c r="H40" s="337">
        <v>2860</v>
      </c>
      <c r="I40" s="340">
        <v>260</v>
      </c>
      <c r="J40" s="338">
        <v>173420</v>
      </c>
    </row>
    <row r="41" spans="1:10" x14ac:dyDescent="0.2">
      <c r="A41" s="72"/>
      <c r="B41" s="240"/>
      <c r="C41" s="227"/>
      <c r="D41" s="157"/>
      <c r="E41" s="275"/>
      <c r="F41" s="265"/>
      <c r="G41" s="266"/>
      <c r="H41" s="318"/>
      <c r="I41" s="326"/>
      <c r="J41" s="267"/>
    </row>
    <row r="42" spans="1:10" ht="13.5" thickBot="1" x14ac:dyDescent="0.25">
      <c r="A42" s="225"/>
      <c r="B42" s="241" t="s">
        <v>16</v>
      </c>
      <c r="C42" s="157"/>
      <c r="D42" s="157"/>
      <c r="E42" s="279">
        <f>SUM(E15:E24)</f>
        <v>219820</v>
      </c>
      <c r="F42" s="319">
        <f>SUM(F15:F41)</f>
        <v>1527819</v>
      </c>
      <c r="G42" s="268">
        <f>SUM(G15:G41)</f>
        <v>2256765.3600000003</v>
      </c>
      <c r="H42" s="311">
        <f>SUM(H15:H41)</f>
        <v>262860</v>
      </c>
      <c r="I42" s="268">
        <f>SUM(I15:I41)</f>
        <v>330260</v>
      </c>
      <c r="J42" s="218">
        <f>SUM(J15:J41)</f>
        <v>503420</v>
      </c>
    </row>
    <row r="43" spans="1:10" ht="14.25" thickTop="1" thickBot="1" x14ac:dyDescent="0.25">
      <c r="A43" s="225"/>
      <c r="B43" s="238" t="s">
        <v>83</v>
      </c>
      <c r="C43" s="232"/>
      <c r="D43" s="157"/>
      <c r="E43" s="272">
        <f>E14+E42</f>
        <v>338101</v>
      </c>
      <c r="F43" s="320"/>
      <c r="G43" s="327"/>
      <c r="H43" s="320"/>
      <c r="I43" s="327"/>
      <c r="J43" s="292"/>
    </row>
    <row r="44" spans="1:10" ht="13.5" thickTop="1" x14ac:dyDescent="0.2">
      <c r="A44" s="225"/>
      <c r="B44" s="287"/>
      <c r="C44" s="242"/>
      <c r="D44" s="237"/>
      <c r="E44" s="34"/>
      <c r="F44" s="320"/>
      <c r="G44" s="327"/>
      <c r="H44" s="320"/>
      <c r="I44" s="327"/>
      <c r="J44" s="292"/>
    </row>
    <row r="45" spans="1:10" ht="15.75" thickBot="1" x14ac:dyDescent="0.3">
      <c r="A45" s="226"/>
      <c r="B45" s="243" t="s">
        <v>22</v>
      </c>
      <c r="C45" s="244"/>
      <c r="D45" s="244"/>
      <c r="E45" s="280">
        <f>E9-E43</f>
        <v>0</v>
      </c>
      <c r="F45" s="321"/>
      <c r="G45" s="335"/>
      <c r="H45" s="321"/>
      <c r="I45" s="335"/>
      <c r="J45" s="293"/>
    </row>
    <row r="46" spans="1:10" ht="4.5" customHeight="1" x14ac:dyDescent="0.2">
      <c r="A46" s="179"/>
      <c r="B46" s="180"/>
      <c r="C46" s="180"/>
      <c r="D46" s="181"/>
      <c r="E46" s="182"/>
      <c r="F46" s="182"/>
    </row>
    <row r="47" spans="1:10" x14ac:dyDescent="0.2">
      <c r="A47" s="288" t="s">
        <v>102</v>
      </c>
      <c r="B47" s="179"/>
      <c r="C47" s="179"/>
      <c r="D47" s="179"/>
      <c r="E47" s="159"/>
      <c r="F47" s="159"/>
    </row>
    <row r="48" spans="1:10" x14ac:dyDescent="0.2">
      <c r="A48" s="289"/>
      <c r="B48" s="179"/>
      <c r="C48" s="179"/>
      <c r="D48" s="179"/>
      <c r="E48" s="159"/>
      <c r="F48" s="159"/>
    </row>
    <row r="49" spans="1:6" x14ac:dyDescent="0.2">
      <c r="A49" s="287" t="s">
        <v>7</v>
      </c>
      <c r="B49" s="122">
        <v>387267</v>
      </c>
      <c r="C49" s="39"/>
      <c r="D49" s="179"/>
      <c r="E49" s="159"/>
      <c r="F49" s="159"/>
    </row>
    <row r="50" spans="1:6" x14ac:dyDescent="0.2">
      <c r="A50" s="287" t="s">
        <v>27</v>
      </c>
      <c r="B50" s="122">
        <v>-48000</v>
      </c>
      <c r="C50" s="39"/>
      <c r="D50" s="179"/>
      <c r="E50" s="159"/>
      <c r="F50" s="159"/>
    </row>
    <row r="51" spans="1:6" ht="13.5" thickBot="1" x14ac:dyDescent="0.25">
      <c r="A51" s="287" t="s">
        <v>87</v>
      </c>
      <c r="B51" s="270">
        <f>+B49+B50</f>
        <v>339267</v>
      </c>
      <c r="C51" s="282" t="s">
        <v>103</v>
      </c>
      <c r="D51" s="179"/>
      <c r="E51" s="159"/>
      <c r="F51" s="336"/>
    </row>
    <row r="52" spans="1:6" ht="13.5" thickTop="1" x14ac:dyDescent="0.2">
      <c r="A52" s="289"/>
      <c r="B52" s="179"/>
      <c r="C52" s="179"/>
      <c r="D52" s="179"/>
      <c r="E52" s="159"/>
      <c r="F52" s="159"/>
    </row>
    <row r="53" spans="1:6" x14ac:dyDescent="0.2">
      <c r="A53" s="289"/>
      <c r="B53" s="179"/>
      <c r="C53" s="179"/>
      <c r="D53" s="179"/>
      <c r="E53" s="159"/>
      <c r="F53" s="159"/>
    </row>
    <row r="54" spans="1:6" x14ac:dyDescent="0.2">
      <c r="A54" s="281"/>
      <c r="B54" s="179"/>
      <c r="C54" s="179"/>
      <c r="D54" s="179"/>
      <c r="E54" s="159"/>
      <c r="F54" s="159"/>
    </row>
    <row r="55" spans="1:6" x14ac:dyDescent="0.2">
      <c r="A55" s="179"/>
      <c r="B55" s="179"/>
      <c r="C55" s="179"/>
      <c r="D55" s="179"/>
      <c r="E55" s="159"/>
      <c r="F55" s="159"/>
    </row>
    <row r="56" spans="1:6" x14ac:dyDescent="0.2">
      <c r="A56" s="179"/>
      <c r="E56" s="159"/>
      <c r="F56" s="159"/>
    </row>
    <row r="57" spans="1:6" x14ac:dyDescent="0.2">
      <c r="D57" s="2"/>
      <c r="E57" s="159"/>
      <c r="F57" s="159"/>
    </row>
    <row r="58" spans="1:6" x14ac:dyDescent="0.2">
      <c r="D58" s="2"/>
    </row>
    <row r="59" spans="1:6" x14ac:dyDescent="0.2">
      <c r="D59" s="2"/>
    </row>
  </sheetData>
  <pageMargins left="0.7" right="0.7" top="0.75" bottom="0.75" header="0.3" footer="0.3"/>
  <pageSetup scale="74" fitToHeight="0" orientation="landscape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topLeftCell="A7" zoomScaleNormal="100" workbookViewId="0">
      <selection activeCell="F14" sqref="F14"/>
    </sheetView>
  </sheetViews>
  <sheetFormatPr defaultColWidth="10.28515625" defaultRowHeight="12.75" x14ac:dyDescent="0.2"/>
  <cols>
    <col min="1" max="1" width="31.42578125" style="5" customWidth="1"/>
    <col min="2" max="2" width="2.42578125" style="41" bestFit="1" customWidth="1"/>
    <col min="3" max="3" width="8.85546875" style="1" customWidth="1"/>
    <col min="4" max="4" width="43" style="5" customWidth="1"/>
    <col min="5" max="5" width="12.7109375" style="5" bestFit="1" customWidth="1"/>
    <col min="6" max="6" width="10.7109375" style="41" bestFit="1" customWidth="1"/>
    <col min="7" max="8" width="12.28515625" style="1" bestFit="1" customWidth="1"/>
    <col min="9" max="9" width="11.28515625" style="1" bestFit="1" customWidth="1"/>
    <col min="10" max="10" width="10.28515625" style="1" hidden="1" customWidth="1"/>
    <col min="11" max="11" width="11.7109375" style="1" hidden="1" customWidth="1"/>
    <col min="12" max="12" width="10" style="1" hidden="1" customWidth="1"/>
    <col min="13" max="13" width="11.85546875" style="5" bestFit="1" customWidth="1"/>
    <col min="14" max="14" width="53.28515625" style="1" bestFit="1" customWidth="1"/>
    <col min="15" max="15" width="11.28515625" style="1" bestFit="1" customWidth="1"/>
    <col min="16" max="16384" width="10.28515625" style="1"/>
  </cols>
  <sheetData>
    <row r="1" spans="1:16" ht="15.75" thickBot="1" x14ac:dyDescent="0.25">
      <c r="A1" s="59" t="s">
        <v>25</v>
      </c>
      <c r="B1" s="103"/>
      <c r="D1" s="2"/>
      <c r="E1" s="2"/>
      <c r="F1" s="3"/>
      <c r="G1" s="55"/>
      <c r="H1" s="4"/>
      <c r="I1" s="4"/>
      <c r="J1" s="4"/>
      <c r="K1" s="4"/>
      <c r="L1" s="4"/>
    </row>
    <row r="2" spans="1:16" s="12" customFormat="1" ht="26.25" thickBot="1" x14ac:dyDescent="0.3">
      <c r="A2" s="60" t="s">
        <v>0</v>
      </c>
      <c r="B2" s="6"/>
      <c r="C2" s="8" t="s">
        <v>1</v>
      </c>
      <c r="D2" s="7" t="s">
        <v>2</v>
      </c>
      <c r="E2" s="9" t="s">
        <v>3</v>
      </c>
      <c r="F2" s="9" t="s">
        <v>4</v>
      </c>
      <c r="G2" s="10">
        <v>2021</v>
      </c>
      <c r="H2" s="8">
        <v>2022</v>
      </c>
      <c r="I2" s="8">
        <v>2023</v>
      </c>
      <c r="J2" s="10">
        <v>2024</v>
      </c>
      <c r="K2" s="8">
        <v>2025</v>
      </c>
      <c r="L2" s="8">
        <v>2026</v>
      </c>
      <c r="M2" s="11"/>
    </row>
    <row r="3" spans="1:16" x14ac:dyDescent="0.2">
      <c r="A3" s="61" t="s">
        <v>5</v>
      </c>
      <c r="B3" s="58"/>
      <c r="C3" s="13"/>
      <c r="D3" s="31" t="s">
        <v>6</v>
      </c>
      <c r="E3" s="65"/>
      <c r="F3" s="67"/>
      <c r="G3" s="91">
        <f>+G16</f>
        <v>58905</v>
      </c>
      <c r="H3" s="50"/>
      <c r="I3" s="82"/>
      <c r="J3" s="43"/>
      <c r="K3" s="50"/>
      <c r="L3" s="82"/>
      <c r="M3" s="80"/>
    </row>
    <row r="4" spans="1:16" x14ac:dyDescent="0.2">
      <c r="A4" s="61"/>
      <c r="B4" s="58"/>
      <c r="C4" s="13"/>
      <c r="D4" s="112" t="s">
        <v>7</v>
      </c>
      <c r="E4" s="113"/>
      <c r="F4" s="112"/>
      <c r="G4" s="115">
        <v>393043</v>
      </c>
      <c r="H4" s="50"/>
      <c r="I4" s="82"/>
      <c r="J4" s="43"/>
      <c r="K4" s="50"/>
      <c r="L4" s="82"/>
      <c r="M4" s="81">
        <v>463531</v>
      </c>
      <c r="N4" s="81"/>
    </row>
    <row r="5" spans="1:16" hidden="1" x14ac:dyDescent="0.2">
      <c r="A5" s="61"/>
      <c r="B5" s="58"/>
      <c r="C5" s="13"/>
      <c r="D5" s="14" t="s">
        <v>8</v>
      </c>
      <c r="E5" s="65"/>
      <c r="F5" s="67"/>
      <c r="G5" s="98"/>
      <c r="H5" s="50"/>
      <c r="I5" s="82"/>
      <c r="J5" s="43"/>
      <c r="K5" s="50"/>
      <c r="L5" s="82"/>
      <c r="M5" s="80"/>
    </row>
    <row r="6" spans="1:16" x14ac:dyDescent="0.2">
      <c r="A6" s="61"/>
      <c r="B6" s="58"/>
      <c r="C6" s="13"/>
      <c r="D6" s="14" t="s">
        <v>27</v>
      </c>
      <c r="E6" s="65"/>
      <c r="F6" s="67"/>
      <c r="G6" s="98">
        <v>-48000</v>
      </c>
      <c r="H6" s="50"/>
      <c r="I6" s="82"/>
      <c r="J6" s="43"/>
      <c r="K6" s="50"/>
      <c r="L6" s="82"/>
      <c r="M6" s="80">
        <v>-48000</v>
      </c>
      <c r="N6" s="81"/>
    </row>
    <row r="7" spans="1:16" x14ac:dyDescent="0.2">
      <c r="A7" s="61"/>
      <c r="B7" s="58"/>
      <c r="C7" s="13"/>
      <c r="D7" s="112" t="s">
        <v>54</v>
      </c>
      <c r="E7" s="113"/>
      <c r="F7" s="114"/>
      <c r="G7" s="115">
        <v>9000</v>
      </c>
      <c r="H7" s="110"/>
      <c r="I7" s="111"/>
      <c r="J7" s="43"/>
      <c r="K7" s="50"/>
      <c r="L7" s="82"/>
      <c r="M7" s="80">
        <f>+M4+M6</f>
        <v>415531</v>
      </c>
      <c r="N7" s="81" t="s">
        <v>55</v>
      </c>
    </row>
    <row r="8" spans="1:16" x14ac:dyDescent="0.2">
      <c r="A8" s="61"/>
      <c r="B8" s="58"/>
      <c r="C8" s="13"/>
      <c r="D8" s="14" t="s">
        <v>45</v>
      </c>
      <c r="E8" s="65"/>
      <c r="F8" s="67"/>
      <c r="G8" s="91">
        <f>+G21</f>
        <v>35000</v>
      </c>
      <c r="H8" s="110"/>
      <c r="I8" s="111"/>
      <c r="J8" s="43"/>
      <c r="K8" s="50"/>
      <c r="L8" s="82"/>
      <c r="M8" s="80"/>
    </row>
    <row r="9" spans="1:16" x14ac:dyDescent="0.2">
      <c r="A9" s="61"/>
      <c r="B9" s="58"/>
      <c r="C9" s="13"/>
      <c r="D9" s="14" t="s">
        <v>21</v>
      </c>
      <c r="E9" s="65"/>
      <c r="F9" s="67"/>
      <c r="G9" s="96">
        <f>G26+G25+G27</f>
        <v>6449614</v>
      </c>
      <c r="H9" s="50"/>
      <c r="I9" s="82"/>
      <c r="J9" s="43"/>
      <c r="K9" s="50"/>
      <c r="L9" s="82"/>
      <c r="M9" s="80">
        <f>+G4+G6</f>
        <v>345043</v>
      </c>
    </row>
    <row r="10" spans="1:16" ht="13.5" thickBot="1" x14ac:dyDescent="0.25">
      <c r="A10" s="61"/>
      <c r="B10" s="58"/>
      <c r="C10" s="13"/>
      <c r="D10" s="112" t="s">
        <v>26</v>
      </c>
      <c r="E10" s="113"/>
      <c r="F10" s="114"/>
      <c r="G10" s="116"/>
      <c r="H10" s="89">
        <v>118280.63</v>
      </c>
      <c r="I10" s="108">
        <v>58905</v>
      </c>
      <c r="J10" s="42">
        <f t="shared" ref="J10:L10" si="0">+J30</f>
        <v>0</v>
      </c>
      <c r="K10" s="49">
        <f t="shared" si="0"/>
        <v>0</v>
      </c>
      <c r="L10" s="83">
        <f t="shared" si="0"/>
        <v>0</v>
      </c>
      <c r="M10" s="117">
        <f>+M4-M9</f>
        <v>118488</v>
      </c>
    </row>
    <row r="11" spans="1:16" ht="14.25" thickTop="1" thickBot="1" x14ac:dyDescent="0.25">
      <c r="A11" s="61"/>
      <c r="B11" s="58"/>
      <c r="C11" s="13"/>
      <c r="D11" s="14" t="s">
        <v>9</v>
      </c>
      <c r="E11" s="65"/>
      <c r="F11" s="69"/>
      <c r="G11" s="92">
        <f t="shared" ref="G11:L11" si="1">SUM(G3:G10)</f>
        <v>6897562</v>
      </c>
      <c r="H11" s="51">
        <f t="shared" si="1"/>
        <v>118280.63</v>
      </c>
      <c r="I11" s="84">
        <f t="shared" si="1"/>
        <v>58905</v>
      </c>
      <c r="J11" s="44">
        <f t="shared" si="1"/>
        <v>0</v>
      </c>
      <c r="K11" s="51">
        <f t="shared" si="1"/>
        <v>0</v>
      </c>
      <c r="L11" s="84">
        <f t="shared" si="1"/>
        <v>0</v>
      </c>
      <c r="M11" s="80"/>
    </row>
    <row r="12" spans="1:16" ht="13.5" thickTop="1" x14ac:dyDescent="0.2">
      <c r="A12" s="66"/>
      <c r="B12" s="68"/>
      <c r="C12" s="70"/>
      <c r="D12" s="71"/>
      <c r="E12" s="71"/>
      <c r="F12" s="67"/>
      <c r="G12" s="16"/>
      <c r="H12" s="50"/>
      <c r="I12" s="82"/>
      <c r="J12" s="43"/>
      <c r="K12" s="50"/>
      <c r="L12" s="82"/>
      <c r="M12" s="80"/>
    </row>
    <row r="13" spans="1:16" x14ac:dyDescent="0.2">
      <c r="A13" s="64" t="s">
        <v>15</v>
      </c>
      <c r="B13" s="57"/>
      <c r="C13" s="18" t="s">
        <v>11</v>
      </c>
      <c r="D13" s="19" t="s">
        <v>24</v>
      </c>
      <c r="E13" s="20">
        <v>2.47E-2</v>
      </c>
      <c r="F13" s="17">
        <f>84472.19*5+45000</f>
        <v>467360.95</v>
      </c>
      <c r="G13" s="21">
        <v>84473</v>
      </c>
      <c r="H13" s="25"/>
      <c r="I13" s="85"/>
      <c r="J13" s="45"/>
      <c r="K13" s="25"/>
      <c r="L13" s="85"/>
      <c r="M13" s="80"/>
      <c r="P13" s="23"/>
    </row>
    <row r="14" spans="1:16" x14ac:dyDescent="0.2">
      <c r="A14" s="64" t="s">
        <v>15</v>
      </c>
      <c r="B14" s="57"/>
      <c r="C14" s="19" t="s">
        <v>13</v>
      </c>
      <c r="D14" s="19" t="s">
        <v>20</v>
      </c>
      <c r="E14" s="20">
        <v>4.9500000000000002E-2</v>
      </c>
      <c r="F14" s="17">
        <v>47220</v>
      </c>
      <c r="G14" s="21">
        <v>11805</v>
      </c>
      <c r="H14" s="25"/>
      <c r="I14" s="85"/>
      <c r="J14" s="45"/>
      <c r="K14" s="25"/>
      <c r="L14" s="85"/>
      <c r="M14" s="81"/>
    </row>
    <row r="15" spans="1:16" x14ac:dyDescent="0.2">
      <c r="A15" s="64" t="s">
        <v>15</v>
      </c>
      <c r="B15" s="57"/>
      <c r="C15" s="19" t="s">
        <v>10</v>
      </c>
      <c r="D15" s="19" t="s">
        <v>19</v>
      </c>
      <c r="E15" s="20">
        <v>3.7900000000000003E-2</v>
      </c>
      <c r="F15" s="17">
        <v>188579.08</v>
      </c>
      <c r="G15" s="21">
        <v>47145</v>
      </c>
      <c r="H15" s="25">
        <v>47145</v>
      </c>
      <c r="I15" s="85"/>
      <c r="J15" s="45"/>
      <c r="K15" s="25"/>
      <c r="L15" s="85"/>
      <c r="M15" s="52"/>
    </row>
    <row r="16" spans="1:16" x14ac:dyDescent="0.2">
      <c r="A16" s="64" t="s">
        <v>15</v>
      </c>
      <c r="B16" s="57"/>
      <c r="C16" s="19" t="s">
        <v>11</v>
      </c>
      <c r="D16" s="19" t="s">
        <v>18</v>
      </c>
      <c r="E16" s="20">
        <v>3.8899999999999997E-2</v>
      </c>
      <c r="F16" s="22">
        <v>306120</v>
      </c>
      <c r="G16" s="93">
        <v>58905</v>
      </c>
      <c r="H16" s="25">
        <v>58905</v>
      </c>
      <c r="I16" s="85">
        <v>58905</v>
      </c>
      <c r="J16" s="45"/>
      <c r="K16" s="25"/>
      <c r="L16" s="85"/>
      <c r="M16" s="52"/>
    </row>
    <row r="17" spans="1:15" x14ac:dyDescent="0.2">
      <c r="A17" s="64" t="s">
        <v>15</v>
      </c>
      <c r="B17" s="57"/>
      <c r="C17" s="19" t="s">
        <v>12</v>
      </c>
      <c r="D17" s="19" t="s">
        <v>23</v>
      </c>
      <c r="E17" s="20">
        <v>6.9500000000000006E-2</v>
      </c>
      <c r="F17" s="17">
        <v>48922.52</v>
      </c>
      <c r="G17" s="21">
        <v>12231</v>
      </c>
      <c r="H17" s="45">
        <v>12230.63</v>
      </c>
      <c r="I17" s="90"/>
      <c r="J17" s="45"/>
      <c r="K17" s="45"/>
      <c r="L17" s="90"/>
      <c r="M17" s="52"/>
    </row>
    <row r="18" spans="1:15" ht="13.5" thickBot="1" x14ac:dyDescent="0.25">
      <c r="A18" s="64"/>
      <c r="B18" s="57"/>
      <c r="C18" s="18"/>
      <c r="D18" s="26" t="s">
        <v>14</v>
      </c>
      <c r="E18" s="19"/>
      <c r="F18" s="17"/>
      <c r="G18" s="94">
        <f t="shared" ref="G18:L18" si="2">SUM(G13:G17)</f>
        <v>214559</v>
      </c>
      <c r="H18" s="28">
        <f t="shared" si="2"/>
        <v>118280.63</v>
      </c>
      <c r="I18" s="27">
        <f t="shared" si="2"/>
        <v>58905</v>
      </c>
      <c r="J18" s="28">
        <f t="shared" si="2"/>
        <v>0</v>
      </c>
      <c r="K18" s="28">
        <f t="shared" si="2"/>
        <v>0</v>
      </c>
      <c r="L18" s="27">
        <f t="shared" si="2"/>
        <v>0</v>
      </c>
      <c r="M18" s="80"/>
    </row>
    <row r="19" spans="1:15" ht="13.5" thickTop="1" x14ac:dyDescent="0.2">
      <c r="A19" s="72"/>
      <c r="B19" s="73"/>
      <c r="C19" s="74"/>
      <c r="D19" s="24"/>
      <c r="E19" s="24"/>
      <c r="F19" s="56"/>
      <c r="G19" s="22"/>
      <c r="H19" s="25"/>
      <c r="I19" s="85"/>
      <c r="J19" s="45"/>
      <c r="K19" s="25"/>
      <c r="L19" s="85"/>
      <c r="M19" s="102">
        <v>43886</v>
      </c>
    </row>
    <row r="20" spans="1:15" x14ac:dyDescent="0.2">
      <c r="A20" s="64" t="s">
        <v>29</v>
      </c>
      <c r="B20" s="104" t="s">
        <v>30</v>
      </c>
      <c r="C20" s="24"/>
      <c r="D20" s="19" t="s">
        <v>31</v>
      </c>
      <c r="E20" s="25" t="s">
        <v>46</v>
      </c>
      <c r="F20" s="25">
        <v>0</v>
      </c>
      <c r="G20" s="25">
        <v>0</v>
      </c>
      <c r="H20" s="25"/>
      <c r="I20" s="85"/>
      <c r="J20" s="45"/>
      <c r="K20" s="25"/>
      <c r="L20" s="85"/>
      <c r="M20" s="99" t="s">
        <v>52</v>
      </c>
    </row>
    <row r="21" spans="1:15" x14ac:dyDescent="0.2">
      <c r="A21" s="64" t="s">
        <v>51</v>
      </c>
      <c r="B21" s="104" t="s">
        <v>32</v>
      </c>
      <c r="C21" s="19"/>
      <c r="D21" s="19" t="s">
        <v>33</v>
      </c>
      <c r="E21" s="95" t="s">
        <v>10</v>
      </c>
      <c r="F21" s="17">
        <v>35000</v>
      </c>
      <c r="G21" s="123">
        <f t="shared" ref="G21:G25" si="3">+F21</f>
        <v>35000</v>
      </c>
      <c r="H21" s="25"/>
      <c r="I21" s="85"/>
      <c r="J21" s="45"/>
      <c r="K21" s="25"/>
      <c r="L21" s="85"/>
      <c r="M21" s="109" t="s">
        <v>53</v>
      </c>
    </row>
    <row r="22" spans="1:15" x14ac:dyDescent="0.2">
      <c r="A22" s="64" t="s">
        <v>29</v>
      </c>
      <c r="B22" s="104" t="s">
        <v>34</v>
      </c>
      <c r="C22" s="24"/>
      <c r="D22" s="19" t="s">
        <v>35</v>
      </c>
      <c r="E22" s="95" t="s">
        <v>10</v>
      </c>
      <c r="F22" s="17">
        <v>42000</v>
      </c>
      <c r="G22" s="22">
        <f>+F22</f>
        <v>42000</v>
      </c>
      <c r="H22" s="25"/>
      <c r="I22" s="85"/>
      <c r="J22" s="45"/>
      <c r="K22" s="25"/>
      <c r="L22" s="85"/>
      <c r="M22" s="109" t="s">
        <v>53</v>
      </c>
    </row>
    <row r="23" spans="1:15" x14ac:dyDescent="0.2">
      <c r="A23" s="64" t="s">
        <v>29</v>
      </c>
      <c r="B23" s="104" t="s">
        <v>36</v>
      </c>
      <c r="C23" s="24"/>
      <c r="D23" s="19" t="s">
        <v>37</v>
      </c>
      <c r="E23" s="95" t="s">
        <v>12</v>
      </c>
      <c r="F23" s="17">
        <v>61389</v>
      </c>
      <c r="G23" s="22">
        <f t="shared" si="3"/>
        <v>61389</v>
      </c>
      <c r="H23" s="25"/>
      <c r="I23" s="85"/>
      <c r="J23" s="45"/>
      <c r="K23" s="25"/>
      <c r="L23" s="85"/>
      <c r="M23" s="109" t="s">
        <v>53</v>
      </c>
    </row>
    <row r="24" spans="1:15" x14ac:dyDescent="0.2">
      <c r="A24" s="64" t="s">
        <v>29</v>
      </c>
      <c r="B24" s="104" t="s">
        <v>38</v>
      </c>
      <c r="C24" s="24"/>
      <c r="D24" s="19" t="s">
        <v>39</v>
      </c>
      <c r="E24" s="95" t="s">
        <v>11</v>
      </c>
      <c r="F24" s="17">
        <v>95000</v>
      </c>
      <c r="G24" s="22">
        <f t="shared" si="3"/>
        <v>95000</v>
      </c>
      <c r="H24" s="25"/>
      <c r="I24" s="85"/>
      <c r="J24" s="45"/>
      <c r="K24" s="25"/>
      <c r="L24" s="85"/>
      <c r="M24" s="109" t="s">
        <v>53</v>
      </c>
    </row>
    <row r="25" spans="1:15" x14ac:dyDescent="0.2">
      <c r="A25" s="64" t="s">
        <v>42</v>
      </c>
      <c r="B25" s="104" t="s">
        <v>40</v>
      </c>
      <c r="C25" s="24"/>
      <c r="D25" s="19" t="s">
        <v>41</v>
      </c>
      <c r="E25" s="95" t="s">
        <v>17</v>
      </c>
      <c r="F25" s="17">
        <v>310614</v>
      </c>
      <c r="G25" s="97">
        <f t="shared" si="3"/>
        <v>310614</v>
      </c>
      <c r="H25" s="100" t="s">
        <v>47</v>
      </c>
      <c r="I25" s="85"/>
      <c r="J25" s="45"/>
      <c r="K25" s="25"/>
      <c r="L25" s="85"/>
      <c r="M25" s="109" t="s">
        <v>53</v>
      </c>
    </row>
    <row r="26" spans="1:15" x14ac:dyDescent="0.2">
      <c r="A26" s="64" t="s">
        <v>42</v>
      </c>
      <c r="B26" s="104" t="s">
        <v>43</v>
      </c>
      <c r="C26" s="24"/>
      <c r="D26" s="19" t="s">
        <v>44</v>
      </c>
      <c r="E26" s="95" t="s">
        <v>10</v>
      </c>
      <c r="F26" s="17">
        <v>5500000</v>
      </c>
      <c r="G26" s="97">
        <v>5500000</v>
      </c>
      <c r="H26" s="100" t="s">
        <v>47</v>
      </c>
      <c r="I26" s="85"/>
      <c r="J26" s="45"/>
      <c r="K26" s="25"/>
      <c r="L26" s="85"/>
      <c r="M26" s="109" t="s">
        <v>53</v>
      </c>
    </row>
    <row r="27" spans="1:15" x14ac:dyDescent="0.2">
      <c r="A27" s="64" t="s">
        <v>42</v>
      </c>
      <c r="B27" s="104" t="s">
        <v>48</v>
      </c>
      <c r="C27" s="24"/>
      <c r="D27" s="19" t="s">
        <v>50</v>
      </c>
      <c r="E27" s="95" t="s">
        <v>49</v>
      </c>
      <c r="F27" s="17">
        <v>639000</v>
      </c>
      <c r="G27" s="97">
        <f>+F27</f>
        <v>639000</v>
      </c>
      <c r="H27" s="100" t="s">
        <v>47</v>
      </c>
      <c r="I27" s="85"/>
      <c r="J27" s="45"/>
      <c r="K27" s="25"/>
      <c r="L27" s="85"/>
      <c r="M27" s="109" t="s">
        <v>53</v>
      </c>
    </row>
    <row r="28" spans="1:15" x14ac:dyDescent="0.2">
      <c r="A28" s="64"/>
      <c r="B28" s="73"/>
      <c r="C28" s="24"/>
      <c r="D28" s="19"/>
      <c r="E28" s="25"/>
      <c r="F28" s="56"/>
      <c r="G28" s="22"/>
      <c r="H28" s="25"/>
      <c r="I28" s="85"/>
      <c r="J28" s="45"/>
      <c r="K28" s="25"/>
      <c r="L28" s="85"/>
      <c r="M28" s="52"/>
    </row>
    <row r="29" spans="1:15" ht="13.5" thickBot="1" x14ac:dyDescent="0.25">
      <c r="A29" s="29"/>
      <c r="B29" s="105"/>
      <c r="C29" s="75"/>
      <c r="D29" s="30" t="s">
        <v>16</v>
      </c>
      <c r="E29" s="25"/>
      <c r="F29" s="94">
        <f t="shared" ref="F29:L29" si="4">SUM(F20:F28)</f>
        <v>6683003</v>
      </c>
      <c r="G29" s="94">
        <f t="shared" si="4"/>
        <v>6683003</v>
      </c>
      <c r="H29" s="28">
        <f t="shared" si="4"/>
        <v>0</v>
      </c>
      <c r="I29" s="27">
        <f t="shared" si="4"/>
        <v>0</v>
      </c>
      <c r="J29" s="28">
        <f t="shared" si="4"/>
        <v>0</v>
      </c>
      <c r="K29" s="28">
        <f t="shared" si="4"/>
        <v>0</v>
      </c>
      <c r="L29" s="27">
        <f t="shared" si="4"/>
        <v>0</v>
      </c>
      <c r="M29" s="52"/>
      <c r="O29" s="101"/>
    </row>
    <row r="30" spans="1:15" ht="14.25" thickTop="1" thickBot="1" x14ac:dyDescent="0.25">
      <c r="A30" s="29"/>
      <c r="B30" s="105"/>
      <c r="C30" s="75"/>
      <c r="D30" s="31" t="s">
        <v>28</v>
      </c>
      <c r="E30" s="76"/>
      <c r="F30" s="32">
        <f t="shared" ref="F30:L30" si="5">F18+F29</f>
        <v>6683003</v>
      </c>
      <c r="G30" s="32">
        <f t="shared" si="5"/>
        <v>6897562</v>
      </c>
      <c r="H30" s="53">
        <f t="shared" si="5"/>
        <v>118280.63</v>
      </c>
      <c r="I30" s="86">
        <f t="shared" si="5"/>
        <v>58905</v>
      </c>
      <c r="J30" s="46">
        <f t="shared" si="5"/>
        <v>0</v>
      </c>
      <c r="K30" s="53">
        <f t="shared" si="5"/>
        <v>0</v>
      </c>
      <c r="L30" s="86">
        <f t="shared" si="5"/>
        <v>0</v>
      </c>
      <c r="M30" s="52"/>
    </row>
    <row r="31" spans="1:15" ht="13.5" thickTop="1" x14ac:dyDescent="0.2">
      <c r="A31" s="29"/>
      <c r="B31" s="105"/>
      <c r="C31" s="75"/>
      <c r="D31" s="33"/>
      <c r="E31" s="77"/>
      <c r="F31" s="15"/>
      <c r="G31" s="34"/>
      <c r="H31" s="54"/>
      <c r="I31" s="87"/>
      <c r="J31" s="47"/>
      <c r="K31" s="54"/>
      <c r="L31" s="87"/>
      <c r="M31" s="52"/>
    </row>
    <row r="32" spans="1:15" ht="15.75" thickBot="1" x14ac:dyDescent="0.3">
      <c r="A32" s="62"/>
      <c r="B32" s="106"/>
      <c r="C32" s="78"/>
      <c r="D32" s="35" t="s">
        <v>22</v>
      </c>
      <c r="E32" s="79"/>
      <c r="F32" s="36"/>
      <c r="G32" s="118">
        <f t="shared" ref="G32:L32" si="6">G11-G30</f>
        <v>0</v>
      </c>
      <c r="H32" s="63">
        <f t="shared" si="6"/>
        <v>0</v>
      </c>
      <c r="I32" s="88">
        <f t="shared" si="6"/>
        <v>0</v>
      </c>
      <c r="J32" s="107">
        <f t="shared" si="6"/>
        <v>0</v>
      </c>
      <c r="K32" s="63">
        <f t="shared" si="6"/>
        <v>0</v>
      </c>
      <c r="L32" s="88">
        <f t="shared" si="6"/>
        <v>0</v>
      </c>
      <c r="M32" s="52"/>
    </row>
    <row r="33" spans="1:13" ht="4.5" customHeight="1" x14ac:dyDescent="0.2">
      <c r="A33" s="39"/>
      <c r="B33" s="40"/>
      <c r="C33" s="38"/>
      <c r="D33" s="38"/>
      <c r="E33" s="38"/>
      <c r="F33" s="37"/>
      <c r="G33" s="48"/>
      <c r="H33" s="48"/>
      <c r="I33" s="48"/>
      <c r="J33" s="48"/>
      <c r="K33" s="48"/>
      <c r="L33" s="48"/>
      <c r="M33" s="52"/>
    </row>
    <row r="34" spans="1:13" x14ac:dyDescent="0.2">
      <c r="A34" s="39"/>
      <c r="B34" s="40"/>
      <c r="C34" s="38"/>
      <c r="D34" s="39"/>
      <c r="E34" s="39"/>
      <c r="F34" s="39"/>
      <c r="G34" s="52"/>
      <c r="H34" s="52"/>
      <c r="I34" s="52"/>
      <c r="J34" s="52"/>
      <c r="K34" s="52"/>
      <c r="L34" s="52"/>
      <c r="M34" s="80"/>
    </row>
    <row r="35" spans="1:13" x14ac:dyDescent="0.2">
      <c r="A35" s="39"/>
      <c r="B35" s="40"/>
      <c r="C35" s="38"/>
      <c r="D35" s="39"/>
      <c r="E35" s="39"/>
      <c r="F35" s="39" t="s">
        <v>56</v>
      </c>
      <c r="G35" s="52"/>
      <c r="H35" s="52"/>
      <c r="I35" s="52"/>
      <c r="J35" s="52"/>
      <c r="K35" s="52"/>
      <c r="L35" s="52"/>
      <c r="M35" s="80"/>
    </row>
    <row r="36" spans="1:13" x14ac:dyDescent="0.2">
      <c r="A36" s="39"/>
      <c r="B36" s="40"/>
      <c r="G36" s="52"/>
      <c r="H36" s="52"/>
      <c r="I36" s="52"/>
      <c r="J36" s="52"/>
      <c r="K36" s="52"/>
      <c r="L36" s="52"/>
      <c r="M36" s="80"/>
    </row>
    <row r="37" spans="1:13" x14ac:dyDescent="0.2">
      <c r="F37" s="5" t="s">
        <v>57</v>
      </c>
      <c r="H37" s="52"/>
      <c r="I37" s="52"/>
      <c r="J37" s="52"/>
      <c r="K37" s="52"/>
      <c r="L37" s="52"/>
      <c r="M37" s="80"/>
    </row>
    <row r="38" spans="1:13" x14ac:dyDescent="0.2">
      <c r="F38" s="5"/>
    </row>
    <row r="39" spans="1:13" x14ac:dyDescent="0.2">
      <c r="F39" s="5" t="s">
        <v>58</v>
      </c>
    </row>
  </sheetData>
  <pageMargins left="1" right="1" top="1" bottom="1" header="0.5" footer="0.5"/>
  <pageSetup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workbookViewId="0">
      <selection activeCell="J22" sqref="J22"/>
    </sheetView>
  </sheetViews>
  <sheetFormatPr defaultColWidth="10.28515625" defaultRowHeight="12.75" x14ac:dyDescent="0.2"/>
  <cols>
    <col min="1" max="1" width="31.42578125" style="2" customWidth="1"/>
    <col min="2" max="2" width="2.42578125" style="167" hidden="1" customWidth="1"/>
    <col min="3" max="3" width="8.85546875" style="127" hidden="1" customWidth="1"/>
    <col min="4" max="4" width="43" style="2" customWidth="1"/>
    <col min="5" max="5" width="12.7109375" style="2" bestFit="1" customWidth="1"/>
    <col min="6" max="6" width="10.28515625" style="167" bestFit="1" customWidth="1"/>
    <col min="7" max="7" width="12.28515625" style="127" bestFit="1" customWidth="1"/>
    <col min="8" max="8" width="12.28515625" style="127" hidden="1" customWidth="1"/>
    <col min="9" max="9" width="11.28515625" style="127" hidden="1" customWidth="1"/>
    <col min="10" max="10" width="26.140625" style="127" customWidth="1"/>
    <col min="11" max="13" width="10.28515625" style="127"/>
    <col min="14" max="14" width="11.28515625" style="127" bestFit="1" customWidth="1"/>
    <col min="15" max="15" width="21.140625" style="127" bestFit="1" customWidth="1"/>
    <col min="16" max="16384" width="10.28515625" style="127"/>
  </cols>
  <sheetData>
    <row r="1" spans="1:11" ht="15.75" thickBot="1" x14ac:dyDescent="0.25">
      <c r="A1" s="183" t="s">
        <v>77</v>
      </c>
      <c r="B1" s="184"/>
      <c r="C1" s="185"/>
      <c r="D1" s="186"/>
      <c r="E1" s="186"/>
      <c r="F1" s="187"/>
      <c r="G1" s="208"/>
      <c r="H1" s="189"/>
      <c r="I1" s="190"/>
    </row>
    <row r="2" spans="1:11" s="138" customFormat="1" ht="26.25" thickBot="1" x14ac:dyDescent="0.3">
      <c r="A2" s="60" t="s">
        <v>0</v>
      </c>
      <c r="B2" s="6"/>
      <c r="C2" s="8" t="s">
        <v>1</v>
      </c>
      <c r="D2" s="7" t="s">
        <v>2</v>
      </c>
      <c r="E2" s="9" t="s">
        <v>3</v>
      </c>
      <c r="F2" s="9" t="s">
        <v>4</v>
      </c>
      <c r="G2" s="10">
        <v>2021</v>
      </c>
      <c r="H2" s="10">
        <v>2022</v>
      </c>
      <c r="I2" s="8">
        <v>2023</v>
      </c>
    </row>
    <row r="3" spans="1:11" hidden="1" x14ac:dyDescent="0.2">
      <c r="A3" s="61" t="s">
        <v>5</v>
      </c>
      <c r="B3" s="58"/>
      <c r="C3" s="13"/>
      <c r="D3" s="31" t="s">
        <v>6</v>
      </c>
      <c r="E3" s="14"/>
      <c r="F3" s="194"/>
      <c r="G3" s="209">
        <f>+G15</f>
        <v>0</v>
      </c>
      <c r="H3" s="142"/>
      <c r="I3" s="141"/>
    </row>
    <row r="4" spans="1:11" x14ac:dyDescent="0.2">
      <c r="A4" s="66"/>
      <c r="B4" s="68"/>
      <c r="C4" s="139"/>
      <c r="D4" s="31" t="s">
        <v>7</v>
      </c>
      <c r="E4" s="76"/>
      <c r="F4" s="76"/>
      <c r="G4" s="211">
        <v>565000</v>
      </c>
      <c r="H4" s="142"/>
      <c r="I4" s="141"/>
    </row>
    <row r="5" spans="1:11" hidden="1" x14ac:dyDescent="0.2">
      <c r="A5" s="66"/>
      <c r="B5" s="68"/>
      <c r="C5" s="139"/>
      <c r="D5" s="14" t="s">
        <v>8</v>
      </c>
      <c r="E5" s="65"/>
      <c r="F5" s="67"/>
      <c r="G5" s="210"/>
      <c r="H5" s="142"/>
      <c r="I5" s="141"/>
    </row>
    <row r="6" spans="1:11" hidden="1" x14ac:dyDescent="0.2">
      <c r="A6" s="66"/>
      <c r="B6" s="68"/>
      <c r="C6" s="139"/>
      <c r="D6" s="14" t="s">
        <v>27</v>
      </c>
      <c r="E6" s="65"/>
      <c r="F6" s="67"/>
      <c r="G6" s="210"/>
      <c r="H6" s="142"/>
      <c r="I6" s="141"/>
    </row>
    <row r="7" spans="1:11" hidden="1" x14ac:dyDescent="0.2">
      <c r="A7" s="66"/>
      <c r="B7" s="68"/>
      <c r="C7" s="145"/>
      <c r="D7" s="31" t="s">
        <v>54</v>
      </c>
      <c r="E7" s="76"/>
      <c r="F7" s="121"/>
      <c r="G7" s="211">
        <v>0</v>
      </c>
      <c r="H7" s="203"/>
      <c r="I7" s="147"/>
    </row>
    <row r="8" spans="1:11" x14ac:dyDescent="0.2">
      <c r="A8" s="66"/>
      <c r="B8" s="68"/>
      <c r="C8" s="139"/>
      <c r="D8" s="14" t="s">
        <v>21</v>
      </c>
      <c r="E8" s="65"/>
      <c r="F8" s="67"/>
      <c r="G8" s="211">
        <v>0</v>
      </c>
      <c r="H8" s="142"/>
      <c r="I8" s="141"/>
    </row>
    <row r="9" spans="1:11" hidden="1" x14ac:dyDescent="0.2">
      <c r="A9" s="66"/>
      <c r="B9" s="68"/>
      <c r="C9" s="139"/>
      <c r="D9" s="31" t="s">
        <v>26</v>
      </c>
      <c r="E9" s="76"/>
      <c r="F9" s="121"/>
      <c r="G9" s="213">
        <v>0</v>
      </c>
      <c r="H9" s="204">
        <f>+H17</f>
        <v>0</v>
      </c>
      <c r="I9" s="108">
        <f>+I17</f>
        <v>0</v>
      </c>
      <c r="K9" s="199"/>
    </row>
    <row r="10" spans="1:11" ht="13.5" thickBot="1" x14ac:dyDescent="0.25">
      <c r="A10" s="66"/>
      <c r="B10" s="68"/>
      <c r="C10" s="139"/>
      <c r="D10" s="14" t="s">
        <v>9</v>
      </c>
      <c r="E10" s="65"/>
      <c r="F10" s="69"/>
      <c r="G10" s="214">
        <f>SUM(G3:G9)</f>
        <v>565000</v>
      </c>
      <c r="H10" s="44">
        <f>SUM(H3:H9)</f>
        <v>0</v>
      </c>
      <c r="I10" s="84">
        <f>SUM(I3:I9)</f>
        <v>0</v>
      </c>
    </row>
    <row r="11" spans="1:11" ht="13.5" thickTop="1" x14ac:dyDescent="0.2">
      <c r="A11" s="66"/>
      <c r="B11" s="68"/>
      <c r="C11" s="70"/>
      <c r="D11" s="71"/>
      <c r="E11" s="71"/>
      <c r="F11" s="67"/>
      <c r="G11" s="215"/>
      <c r="H11" s="142"/>
      <c r="I11" s="141"/>
    </row>
    <row r="12" spans="1:11" hidden="1" x14ac:dyDescent="0.2">
      <c r="A12" s="64" t="s">
        <v>15</v>
      </c>
      <c r="B12" s="57"/>
      <c r="C12" s="18"/>
      <c r="D12" s="19" t="s">
        <v>66</v>
      </c>
      <c r="E12" s="20">
        <v>2.47E-2</v>
      </c>
      <c r="F12" s="17">
        <f>84472.19*5+45000</f>
        <v>467360.95</v>
      </c>
      <c r="G12" s="216"/>
      <c r="H12" s="45"/>
      <c r="I12" s="85"/>
      <c r="J12" s="158"/>
    </row>
    <row r="13" spans="1:11" hidden="1" x14ac:dyDescent="0.2">
      <c r="A13" s="64" t="s">
        <v>15</v>
      </c>
      <c r="B13" s="57"/>
      <c r="C13" s="19"/>
      <c r="D13" s="19" t="s">
        <v>20</v>
      </c>
      <c r="E13" s="20">
        <v>4.9500000000000002E-2</v>
      </c>
      <c r="F13" s="17">
        <v>47220</v>
      </c>
      <c r="G13" s="216"/>
      <c r="H13" s="45"/>
      <c r="I13" s="85"/>
    </row>
    <row r="14" spans="1:11" hidden="1" x14ac:dyDescent="0.2">
      <c r="A14" s="64" t="s">
        <v>15</v>
      </c>
      <c r="B14" s="57"/>
      <c r="C14" s="19"/>
      <c r="D14" s="19" t="s">
        <v>67</v>
      </c>
      <c r="E14" s="20">
        <v>3.7900000000000003E-2</v>
      </c>
      <c r="F14" s="17">
        <v>188579.08</v>
      </c>
      <c r="G14" s="216"/>
      <c r="H14" s="45"/>
      <c r="I14" s="85"/>
    </row>
    <row r="15" spans="1:11" hidden="1" x14ac:dyDescent="0.2">
      <c r="A15" s="64" t="s">
        <v>15</v>
      </c>
      <c r="B15" s="57"/>
      <c r="C15" s="19"/>
      <c r="D15" s="19" t="s">
        <v>68</v>
      </c>
      <c r="E15" s="20">
        <v>3.8899999999999997E-2</v>
      </c>
      <c r="F15" s="22">
        <v>306120</v>
      </c>
      <c r="G15" s="217"/>
      <c r="H15" s="45"/>
      <c r="I15" s="85"/>
    </row>
    <row r="16" spans="1:11" hidden="1" x14ac:dyDescent="0.2">
      <c r="A16" s="64" t="s">
        <v>15</v>
      </c>
      <c r="B16" s="57"/>
      <c r="C16" s="19"/>
      <c r="D16" s="19" t="s">
        <v>69</v>
      </c>
      <c r="E16" s="20">
        <v>6.9500000000000006E-2</v>
      </c>
      <c r="F16" s="17">
        <v>48922.52</v>
      </c>
      <c r="G16" s="216"/>
      <c r="H16" s="45"/>
      <c r="I16" s="90"/>
    </row>
    <row r="17" spans="1:11" ht="13.5" hidden="1" thickBot="1" x14ac:dyDescent="0.25">
      <c r="A17" s="64"/>
      <c r="B17" s="57"/>
      <c r="C17" s="18"/>
      <c r="D17" s="26" t="s">
        <v>14</v>
      </c>
      <c r="E17" s="19"/>
      <c r="F17" s="17"/>
      <c r="G17" s="218">
        <f t="shared" ref="G17:I17" si="0">SUM(G12:G16)</f>
        <v>0</v>
      </c>
      <c r="H17" s="28">
        <f t="shared" si="0"/>
        <v>0</v>
      </c>
      <c r="I17" s="27">
        <f t="shared" si="0"/>
        <v>0</v>
      </c>
    </row>
    <row r="18" spans="1:11" x14ac:dyDescent="0.2">
      <c r="A18" s="72"/>
      <c r="B18" s="73"/>
      <c r="C18" s="74"/>
      <c r="D18" s="24"/>
      <c r="E18" s="24"/>
      <c r="F18" s="56"/>
      <c r="G18" s="219"/>
      <c r="H18" s="157"/>
      <c r="I18" s="156"/>
    </row>
    <row r="19" spans="1:11" hidden="1" x14ac:dyDescent="0.2">
      <c r="A19" s="72" t="s">
        <v>29</v>
      </c>
      <c r="B19" s="165" t="s">
        <v>30</v>
      </c>
      <c r="C19" s="24"/>
      <c r="D19" s="24" t="s">
        <v>31</v>
      </c>
      <c r="E19" s="56" t="s">
        <v>46</v>
      </c>
      <c r="F19" s="56">
        <v>0</v>
      </c>
      <c r="G19" s="156">
        <v>0</v>
      </c>
      <c r="H19" s="157"/>
      <c r="I19" s="156"/>
    </row>
    <row r="20" spans="1:11" x14ac:dyDescent="0.2">
      <c r="A20" s="64"/>
      <c r="B20" s="104"/>
      <c r="C20" s="19"/>
      <c r="D20" s="19"/>
      <c r="E20" s="95"/>
      <c r="F20" s="17"/>
      <c r="G20" s="220"/>
      <c r="H20" s="157"/>
      <c r="I20" s="156"/>
    </row>
    <row r="21" spans="1:11" x14ac:dyDescent="0.2">
      <c r="A21" s="64" t="s">
        <v>74</v>
      </c>
      <c r="B21" s="104"/>
      <c r="C21" s="19"/>
      <c r="D21" s="19" t="s">
        <v>76</v>
      </c>
      <c r="E21" s="95" t="s">
        <v>17</v>
      </c>
      <c r="F21" s="17">
        <f>+G21</f>
        <v>396000</v>
      </c>
      <c r="G21" s="220">
        <v>396000</v>
      </c>
      <c r="H21" s="157"/>
      <c r="I21" s="156"/>
      <c r="J21" s="1" t="s">
        <v>78</v>
      </c>
    </row>
    <row r="22" spans="1:11" x14ac:dyDescent="0.2">
      <c r="A22" s="64" t="s">
        <v>74</v>
      </c>
      <c r="B22" s="104"/>
      <c r="C22" s="19"/>
      <c r="D22" s="19" t="s">
        <v>75</v>
      </c>
      <c r="E22" s="95" t="s">
        <v>17</v>
      </c>
      <c r="F22" s="17">
        <v>169000</v>
      </c>
      <c r="G22" s="220">
        <v>169000</v>
      </c>
      <c r="H22" s="205"/>
      <c r="I22" s="156"/>
      <c r="J22" s="1" t="s">
        <v>78</v>
      </c>
    </row>
    <row r="23" spans="1:11" x14ac:dyDescent="0.2">
      <c r="A23" s="191"/>
      <c r="B23" s="165"/>
      <c r="C23" s="24"/>
      <c r="D23" s="169"/>
      <c r="E23" s="166"/>
      <c r="F23" s="155"/>
      <c r="G23" s="222"/>
      <c r="H23" s="205"/>
      <c r="I23" s="156"/>
    </row>
    <row r="24" spans="1:11" x14ac:dyDescent="0.2">
      <c r="A24" s="196" t="s">
        <v>80</v>
      </c>
      <c r="B24" s="202"/>
      <c r="C24" s="19"/>
      <c r="D24" s="19"/>
      <c r="E24" s="95"/>
      <c r="F24" s="17"/>
      <c r="G24" s="85"/>
      <c r="H24" s="206"/>
      <c r="I24" s="85"/>
    </row>
    <row r="25" spans="1:11" x14ac:dyDescent="0.2">
      <c r="A25" s="201" t="s">
        <v>29</v>
      </c>
      <c r="B25" s="202"/>
      <c r="C25" s="19"/>
      <c r="D25" s="19" t="s">
        <v>35</v>
      </c>
      <c r="E25" s="95" t="s">
        <v>10</v>
      </c>
      <c r="F25" s="17">
        <v>42000</v>
      </c>
      <c r="G25" s="85">
        <v>0</v>
      </c>
      <c r="H25" s="206"/>
      <c r="I25" s="85"/>
      <c r="J25" s="38" t="s">
        <v>79</v>
      </c>
      <c r="K25" s="180"/>
    </row>
    <row r="26" spans="1:11" x14ac:dyDescent="0.2">
      <c r="A26" s="201" t="s">
        <v>29</v>
      </c>
      <c r="B26" s="202"/>
      <c r="C26" s="19"/>
      <c r="D26" s="19" t="s">
        <v>39</v>
      </c>
      <c r="E26" s="95" t="s">
        <v>11</v>
      </c>
      <c r="F26" s="17">
        <v>95000</v>
      </c>
      <c r="G26" s="85">
        <v>0</v>
      </c>
      <c r="H26" s="207"/>
      <c r="I26" s="200"/>
      <c r="J26" s="38" t="s">
        <v>79</v>
      </c>
      <c r="K26" s="180"/>
    </row>
    <row r="27" spans="1:11" x14ac:dyDescent="0.2">
      <c r="A27" s="201" t="s">
        <v>74</v>
      </c>
      <c r="B27" s="202"/>
      <c r="C27" s="19"/>
      <c r="D27" s="19" t="s">
        <v>44</v>
      </c>
      <c r="E27" s="95" t="s">
        <v>10</v>
      </c>
      <c r="F27" s="17">
        <v>5500000</v>
      </c>
      <c r="G27" s="220">
        <v>0</v>
      </c>
      <c r="H27" s="206"/>
      <c r="I27" s="85"/>
      <c r="J27" s="38" t="s">
        <v>79</v>
      </c>
      <c r="K27" s="180"/>
    </row>
    <row r="28" spans="1:11" x14ac:dyDescent="0.2">
      <c r="A28" s="201" t="s">
        <v>74</v>
      </c>
      <c r="B28" s="202"/>
      <c r="C28" s="19"/>
      <c r="D28" s="19" t="s">
        <v>50</v>
      </c>
      <c r="E28" s="95" t="s">
        <v>49</v>
      </c>
      <c r="F28" s="17">
        <v>639000</v>
      </c>
      <c r="G28" s="220">
        <v>0</v>
      </c>
      <c r="H28" s="206"/>
      <c r="I28" s="85"/>
      <c r="J28" s="38" t="s">
        <v>79</v>
      </c>
      <c r="K28" s="180"/>
    </row>
    <row r="29" spans="1:11" x14ac:dyDescent="0.2">
      <c r="A29" s="64"/>
      <c r="B29" s="57"/>
      <c r="C29" s="19"/>
      <c r="D29" s="19"/>
      <c r="E29" s="25"/>
      <c r="F29" s="25"/>
      <c r="G29" s="220"/>
      <c r="H29" s="45"/>
      <c r="I29" s="85"/>
      <c r="J29" s="180"/>
      <c r="K29" s="180"/>
    </row>
    <row r="30" spans="1:11" ht="13.5" thickBot="1" x14ac:dyDescent="0.25">
      <c r="A30" s="29"/>
      <c r="B30" s="197"/>
      <c r="C30" s="198"/>
      <c r="D30" s="30" t="s">
        <v>16</v>
      </c>
      <c r="E30" s="25"/>
      <c r="F30" s="25"/>
      <c r="G30" s="218">
        <f>SUM(G19:G29)</f>
        <v>565000</v>
      </c>
      <c r="H30" s="28">
        <f>SUM(H19:H29)</f>
        <v>0</v>
      </c>
      <c r="I30" s="27">
        <f>SUM(I19:I29)</f>
        <v>0</v>
      </c>
    </row>
    <row r="31" spans="1:11" ht="14.25" thickTop="1" thickBot="1" x14ac:dyDescent="0.25">
      <c r="A31" s="29"/>
      <c r="B31" s="197"/>
      <c r="C31" s="198"/>
      <c r="D31" s="31" t="s">
        <v>28</v>
      </c>
      <c r="E31" s="31"/>
      <c r="F31" s="25"/>
      <c r="G31" s="223">
        <f>G17+G30</f>
        <v>565000</v>
      </c>
      <c r="H31" s="46">
        <f>H17+H30</f>
        <v>0</v>
      </c>
      <c r="I31" s="86">
        <f>I17+I30</f>
        <v>0</v>
      </c>
    </row>
    <row r="32" spans="1:11" ht="13.5" thickTop="1" x14ac:dyDescent="0.2">
      <c r="A32" s="29"/>
      <c r="B32" s="197"/>
      <c r="C32" s="198"/>
      <c r="D32" s="33"/>
      <c r="E32" s="33"/>
      <c r="F32" s="15"/>
      <c r="G32" s="224"/>
      <c r="H32" s="47"/>
      <c r="I32" s="87"/>
    </row>
    <row r="33" spans="1:9" ht="15.75" thickBot="1" x14ac:dyDescent="0.3">
      <c r="A33" s="62"/>
      <c r="B33" s="192"/>
      <c r="C33" s="193"/>
      <c r="D33" s="35" t="s">
        <v>22</v>
      </c>
      <c r="E33" s="35"/>
      <c r="F33" s="35"/>
      <c r="G33" s="88">
        <f>G10-G31</f>
        <v>0</v>
      </c>
      <c r="H33" s="107">
        <f>H10-H31</f>
        <v>0</v>
      </c>
      <c r="I33" s="88">
        <f>I10-I31</f>
        <v>0</v>
      </c>
    </row>
    <row r="34" spans="1:9" ht="4.5" customHeight="1" x14ac:dyDescent="0.2">
      <c r="A34" s="179"/>
      <c r="B34" s="168"/>
      <c r="C34" s="180"/>
      <c r="D34" s="180"/>
      <c r="E34" s="180"/>
      <c r="F34" s="181"/>
      <c r="G34" s="182"/>
      <c r="H34" s="182"/>
      <c r="I34" s="182"/>
    </row>
    <row r="35" spans="1:9" x14ac:dyDescent="0.2">
      <c r="A35" s="179"/>
      <c r="B35" s="168"/>
      <c r="C35" s="180"/>
      <c r="D35" s="179"/>
      <c r="E35" s="179"/>
      <c r="F35" s="179"/>
      <c r="G35" s="159"/>
      <c r="H35" s="159"/>
      <c r="I35" s="159"/>
    </row>
    <row r="36" spans="1:9" x14ac:dyDescent="0.2">
      <c r="A36" s="179"/>
      <c r="B36" s="168"/>
      <c r="C36" s="180"/>
      <c r="D36" s="179"/>
      <c r="E36" s="179"/>
      <c r="F36" s="179"/>
      <c r="G36" s="159"/>
      <c r="H36" s="159"/>
      <c r="I36" s="159"/>
    </row>
    <row r="37" spans="1:9" x14ac:dyDescent="0.2">
      <c r="A37" s="179"/>
      <c r="B37" s="168"/>
      <c r="G37" s="159"/>
      <c r="H37" s="159"/>
      <c r="I37" s="159"/>
    </row>
    <row r="38" spans="1:9" x14ac:dyDescent="0.2">
      <c r="F38" s="2"/>
      <c r="H38" s="159"/>
      <c r="I38" s="159"/>
    </row>
    <row r="39" spans="1:9" x14ac:dyDescent="0.2">
      <c r="F39" s="2"/>
    </row>
    <row r="40" spans="1:9" x14ac:dyDescent="0.2">
      <c r="F40" s="2"/>
    </row>
  </sheetData>
  <pageMargins left="0.7" right="0.7" top="0.75" bottom="0.75" header="0.3" footer="0.3"/>
  <pageSetup scale="105" fitToHeight="0" orientation="landscape" horizontalDpi="360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2"/>
  <sheetViews>
    <sheetView topLeftCell="A9" zoomScaleNormal="100" workbookViewId="0">
      <selection activeCell="D29" sqref="D29"/>
    </sheetView>
  </sheetViews>
  <sheetFormatPr defaultColWidth="10.28515625" defaultRowHeight="12.75" x14ac:dyDescent="0.2"/>
  <cols>
    <col min="1" max="1" width="31.42578125" style="2" customWidth="1"/>
    <col min="2" max="2" width="2.42578125" style="167" hidden="1" customWidth="1"/>
    <col min="3" max="3" width="8.85546875" style="127" hidden="1" customWidth="1"/>
    <col min="4" max="4" width="43" style="2" customWidth="1"/>
    <col min="5" max="5" width="12.7109375" style="2" bestFit="1" customWidth="1"/>
    <col min="6" max="6" width="10.28515625" style="167" bestFit="1" customWidth="1"/>
    <col min="7" max="8" width="12.28515625" style="127" bestFit="1" customWidth="1"/>
    <col min="9" max="9" width="11.28515625" style="127" bestFit="1" customWidth="1"/>
    <col min="10" max="10" width="10.28515625" style="127" hidden="1" customWidth="1"/>
    <col min="11" max="11" width="11.7109375" style="127" hidden="1" customWidth="1"/>
    <col min="12" max="12" width="10" style="127" hidden="1" customWidth="1"/>
    <col min="13" max="13" width="11.28515625" style="2" bestFit="1" customWidth="1"/>
    <col min="14" max="14" width="46" style="127" bestFit="1" customWidth="1"/>
    <col min="15" max="15" width="17.85546875" style="127" bestFit="1" customWidth="1"/>
    <col min="16" max="16384" width="10.28515625" style="127"/>
  </cols>
  <sheetData>
    <row r="1" spans="1:16" ht="15.75" thickBot="1" x14ac:dyDescent="0.25">
      <c r="A1" s="195" t="s">
        <v>25</v>
      </c>
      <c r="B1" s="184"/>
      <c r="C1" s="185"/>
      <c r="D1" s="186"/>
      <c r="E1" s="186"/>
      <c r="F1" s="187"/>
      <c r="G1" s="188"/>
      <c r="H1" s="189"/>
      <c r="I1" s="190"/>
      <c r="J1" s="130"/>
      <c r="K1" s="130"/>
      <c r="L1" s="130"/>
    </row>
    <row r="2" spans="1:16" s="138" customFormat="1" ht="26.25" thickBot="1" x14ac:dyDescent="0.3">
      <c r="A2" s="131" t="s">
        <v>0</v>
      </c>
      <c r="B2" s="132"/>
      <c r="C2" s="133" t="s">
        <v>1</v>
      </c>
      <c r="D2" s="134" t="s">
        <v>2</v>
      </c>
      <c r="E2" s="135" t="s">
        <v>3</v>
      </c>
      <c r="F2" s="135" t="s">
        <v>4</v>
      </c>
      <c r="G2" s="136">
        <v>2021</v>
      </c>
      <c r="H2" s="133">
        <v>2022</v>
      </c>
      <c r="I2" s="133">
        <v>2023</v>
      </c>
      <c r="J2" s="136">
        <v>2024</v>
      </c>
      <c r="K2" s="133">
        <v>2025</v>
      </c>
      <c r="L2" s="133">
        <v>2026</v>
      </c>
      <c r="M2" s="137"/>
    </row>
    <row r="3" spans="1:16" x14ac:dyDescent="0.2">
      <c r="A3" s="61" t="s">
        <v>5</v>
      </c>
      <c r="B3" s="58"/>
      <c r="C3" s="13"/>
      <c r="D3" s="31" t="s">
        <v>6</v>
      </c>
      <c r="E3" s="14"/>
      <c r="F3" s="194"/>
      <c r="G3" s="91">
        <f>+G16</f>
        <v>58905</v>
      </c>
      <c r="H3" s="140"/>
      <c r="I3" s="141"/>
      <c r="J3" s="142"/>
      <c r="K3" s="140"/>
      <c r="L3" s="141"/>
      <c r="M3" s="143"/>
    </row>
    <row r="4" spans="1:16" x14ac:dyDescent="0.2">
      <c r="A4" s="66"/>
      <c r="B4" s="68"/>
      <c r="C4" s="139"/>
      <c r="D4" s="31" t="s">
        <v>7</v>
      </c>
      <c r="E4" s="76"/>
      <c r="F4" s="76"/>
      <c r="G4" s="122">
        <v>265043</v>
      </c>
      <c r="H4" s="140"/>
      <c r="I4" s="141"/>
      <c r="J4" s="142"/>
      <c r="K4" s="140"/>
      <c r="L4" s="141"/>
      <c r="M4" s="144">
        <v>463531</v>
      </c>
      <c r="N4" s="144"/>
    </row>
    <row r="5" spans="1:16" hidden="1" x14ac:dyDescent="0.2">
      <c r="A5" s="66"/>
      <c r="B5" s="68"/>
      <c r="C5" s="139"/>
      <c r="D5" s="14" t="s">
        <v>8</v>
      </c>
      <c r="E5" s="65"/>
      <c r="F5" s="67"/>
      <c r="G5" s="98"/>
      <c r="H5" s="140"/>
      <c r="I5" s="141"/>
      <c r="J5" s="142"/>
      <c r="K5" s="140"/>
      <c r="L5" s="141"/>
      <c r="M5" s="143"/>
    </row>
    <row r="6" spans="1:16" x14ac:dyDescent="0.2">
      <c r="A6" s="66"/>
      <c r="B6" s="68"/>
      <c r="C6" s="139"/>
      <c r="D6" s="14" t="s">
        <v>27</v>
      </c>
      <c r="E6" s="65"/>
      <c r="F6" s="67"/>
      <c r="G6" s="98">
        <v>-48000</v>
      </c>
      <c r="H6" s="140"/>
      <c r="I6" s="141"/>
      <c r="J6" s="142"/>
      <c r="K6" s="140"/>
      <c r="L6" s="141"/>
      <c r="M6" s="143">
        <v>-48000</v>
      </c>
      <c r="N6" s="144"/>
    </row>
    <row r="7" spans="1:16" ht="13.5" hidden="1" thickBot="1" x14ac:dyDescent="0.25">
      <c r="A7" s="66"/>
      <c r="B7" s="68"/>
      <c r="C7" s="145"/>
      <c r="D7" s="31" t="s">
        <v>54</v>
      </c>
      <c r="E7" s="76"/>
      <c r="F7" s="121"/>
      <c r="G7" s="122">
        <v>0</v>
      </c>
      <c r="H7" s="146"/>
      <c r="I7" s="147"/>
      <c r="J7" s="142"/>
      <c r="K7" s="140"/>
      <c r="L7" s="141"/>
      <c r="M7" s="148">
        <f>+M4+M6</f>
        <v>415531</v>
      </c>
      <c r="N7" s="144" t="s">
        <v>55</v>
      </c>
    </row>
    <row r="8" spans="1:16" x14ac:dyDescent="0.2">
      <c r="A8" s="66"/>
      <c r="B8" s="68"/>
      <c r="C8" s="139"/>
      <c r="D8" s="14" t="s">
        <v>45</v>
      </c>
      <c r="E8" s="65"/>
      <c r="F8" s="67"/>
      <c r="G8" s="91">
        <f>+G21</f>
        <v>35000</v>
      </c>
      <c r="H8" s="146"/>
      <c r="I8" s="147"/>
      <c r="J8" s="142"/>
      <c r="K8" s="140"/>
      <c r="L8" s="141"/>
      <c r="M8" s="143"/>
    </row>
    <row r="9" spans="1:16" x14ac:dyDescent="0.2">
      <c r="A9" s="66"/>
      <c r="B9" s="68"/>
      <c r="C9" s="139"/>
      <c r="D9" s="14" t="s">
        <v>21</v>
      </c>
      <c r="E9" s="65"/>
      <c r="F9" s="67"/>
      <c r="G9" s="96">
        <f>+G23</f>
        <v>100000</v>
      </c>
      <c r="H9" s="140"/>
      <c r="I9" s="141"/>
      <c r="J9" s="142"/>
      <c r="K9" s="140"/>
      <c r="L9" s="141"/>
      <c r="M9" s="143">
        <f>+G4+G6</f>
        <v>217043</v>
      </c>
      <c r="N9" s="127" t="s">
        <v>59</v>
      </c>
    </row>
    <row r="10" spans="1:16" ht="13.5" thickBot="1" x14ac:dyDescent="0.25">
      <c r="A10" s="66"/>
      <c r="B10" s="68"/>
      <c r="C10" s="139"/>
      <c r="D10" s="31" t="s">
        <v>26</v>
      </c>
      <c r="E10" s="76"/>
      <c r="F10" s="121"/>
      <c r="G10" s="120">
        <v>0</v>
      </c>
      <c r="H10" s="89">
        <f>+H18</f>
        <v>118280.63</v>
      </c>
      <c r="I10" s="108">
        <f>+I18</f>
        <v>58905</v>
      </c>
      <c r="J10" s="149">
        <f t="shared" ref="J10:L10" si="0">+J33</f>
        <v>0</v>
      </c>
      <c r="K10" s="150">
        <f t="shared" si="0"/>
        <v>0</v>
      </c>
      <c r="L10" s="151">
        <f t="shared" si="0"/>
        <v>0</v>
      </c>
      <c r="M10" s="148">
        <f>+M4-M9</f>
        <v>246488</v>
      </c>
      <c r="N10" s="127" t="s">
        <v>62</v>
      </c>
    </row>
    <row r="11" spans="1:16" ht="14.25" thickTop="1" thickBot="1" x14ac:dyDescent="0.25">
      <c r="A11" s="66"/>
      <c r="B11" s="68"/>
      <c r="C11" s="139"/>
      <c r="D11" s="14" t="s">
        <v>9</v>
      </c>
      <c r="E11" s="65"/>
      <c r="F11" s="69"/>
      <c r="G11" s="92">
        <f t="shared" ref="G11:L11" si="1">SUM(G3:G10)</f>
        <v>410948</v>
      </c>
      <c r="H11" s="51">
        <f t="shared" si="1"/>
        <v>118280.63</v>
      </c>
      <c r="I11" s="84">
        <f t="shared" si="1"/>
        <v>58905</v>
      </c>
      <c r="J11" s="154">
        <f t="shared" si="1"/>
        <v>0</v>
      </c>
      <c r="K11" s="152">
        <f t="shared" si="1"/>
        <v>0</v>
      </c>
      <c r="L11" s="153">
        <f t="shared" si="1"/>
        <v>0</v>
      </c>
      <c r="M11" s="143"/>
    </row>
    <row r="12" spans="1:16" ht="13.5" thickTop="1" x14ac:dyDescent="0.2">
      <c r="A12" s="66"/>
      <c r="B12" s="68"/>
      <c r="C12" s="70"/>
      <c r="D12" s="71"/>
      <c r="E12" s="71"/>
      <c r="F12" s="67"/>
      <c r="G12" s="125"/>
      <c r="H12" s="140"/>
      <c r="I12" s="141"/>
      <c r="J12" s="142"/>
      <c r="K12" s="140"/>
      <c r="L12" s="141"/>
      <c r="M12" s="143"/>
    </row>
    <row r="13" spans="1:16" x14ac:dyDescent="0.2">
      <c r="A13" s="64" t="s">
        <v>15</v>
      </c>
      <c r="B13" s="57"/>
      <c r="C13" s="18"/>
      <c r="D13" s="19" t="s">
        <v>66</v>
      </c>
      <c r="E13" s="20">
        <v>2.47E-2</v>
      </c>
      <c r="F13" s="17">
        <f>84472.19*5+45000</f>
        <v>467360.95</v>
      </c>
      <c r="G13" s="21">
        <v>84473</v>
      </c>
      <c r="H13" s="25"/>
      <c r="I13" s="85"/>
      <c r="J13" s="157"/>
      <c r="K13" s="56"/>
      <c r="L13" s="156"/>
      <c r="M13" s="143"/>
      <c r="P13" s="158"/>
    </row>
    <row r="14" spans="1:16" x14ac:dyDescent="0.2">
      <c r="A14" s="64" t="s">
        <v>15</v>
      </c>
      <c r="B14" s="57"/>
      <c r="C14" s="19"/>
      <c r="D14" s="19" t="s">
        <v>20</v>
      </c>
      <c r="E14" s="20">
        <v>4.9500000000000002E-2</v>
      </c>
      <c r="F14" s="17">
        <v>47220</v>
      </c>
      <c r="G14" s="21">
        <v>11805</v>
      </c>
      <c r="H14" s="25"/>
      <c r="I14" s="85"/>
      <c r="J14" s="157"/>
      <c r="K14" s="56"/>
      <c r="L14" s="156"/>
      <c r="M14" s="143"/>
    </row>
    <row r="15" spans="1:16" x14ac:dyDescent="0.2">
      <c r="A15" s="64" t="s">
        <v>15</v>
      </c>
      <c r="B15" s="57"/>
      <c r="C15" s="19"/>
      <c r="D15" s="19" t="s">
        <v>67</v>
      </c>
      <c r="E15" s="20">
        <v>3.7900000000000003E-2</v>
      </c>
      <c r="F15" s="17">
        <v>188579.08</v>
      </c>
      <c r="G15" s="21">
        <v>47145</v>
      </c>
      <c r="H15" s="25">
        <v>47145</v>
      </c>
      <c r="I15" s="85"/>
      <c r="J15" s="157"/>
      <c r="K15" s="56"/>
      <c r="L15" s="156"/>
      <c r="M15" s="159"/>
    </row>
    <row r="16" spans="1:16" x14ac:dyDescent="0.2">
      <c r="A16" s="64" t="s">
        <v>15</v>
      </c>
      <c r="B16" s="57"/>
      <c r="C16" s="19"/>
      <c r="D16" s="19" t="s">
        <v>68</v>
      </c>
      <c r="E16" s="20">
        <v>3.8899999999999997E-2</v>
      </c>
      <c r="F16" s="22">
        <v>306120</v>
      </c>
      <c r="G16" s="93">
        <v>58905</v>
      </c>
      <c r="H16" s="25">
        <v>58905</v>
      </c>
      <c r="I16" s="85">
        <v>58905</v>
      </c>
      <c r="J16" s="157"/>
      <c r="K16" s="56"/>
      <c r="L16" s="156"/>
      <c r="M16" s="159"/>
      <c r="N16" s="160"/>
    </row>
    <row r="17" spans="1:15" x14ac:dyDescent="0.2">
      <c r="A17" s="64" t="s">
        <v>15</v>
      </c>
      <c r="B17" s="57"/>
      <c r="C17" s="19"/>
      <c r="D17" s="19" t="s">
        <v>69</v>
      </c>
      <c r="E17" s="20">
        <v>6.9500000000000006E-2</v>
      </c>
      <c r="F17" s="17">
        <v>48922.52</v>
      </c>
      <c r="G17" s="21">
        <v>12231</v>
      </c>
      <c r="H17" s="45">
        <v>12230.63</v>
      </c>
      <c r="I17" s="90"/>
      <c r="J17" s="157"/>
      <c r="K17" s="157"/>
      <c r="L17" s="161"/>
      <c r="M17" s="159"/>
    </row>
    <row r="18" spans="1:15" ht="13.5" thickBot="1" x14ac:dyDescent="0.25">
      <c r="A18" s="64"/>
      <c r="B18" s="57"/>
      <c r="C18" s="18"/>
      <c r="D18" s="26" t="s">
        <v>14</v>
      </c>
      <c r="E18" s="19"/>
      <c r="F18" s="17"/>
      <c r="G18" s="94">
        <f t="shared" ref="G18:L18" si="2">SUM(G13:G17)</f>
        <v>214559</v>
      </c>
      <c r="H18" s="28">
        <f t="shared" si="2"/>
        <v>118280.63</v>
      </c>
      <c r="I18" s="27">
        <f t="shared" si="2"/>
        <v>58905</v>
      </c>
      <c r="J18" s="162">
        <f t="shared" si="2"/>
        <v>0</v>
      </c>
      <c r="K18" s="162">
        <f t="shared" si="2"/>
        <v>0</v>
      </c>
      <c r="L18" s="163">
        <f t="shared" si="2"/>
        <v>0</v>
      </c>
      <c r="M18" s="109"/>
      <c r="N18" s="1"/>
    </row>
    <row r="19" spans="1:15" ht="13.5" thickTop="1" x14ac:dyDescent="0.2">
      <c r="A19" s="72"/>
      <c r="B19" s="73"/>
      <c r="C19" s="74"/>
      <c r="D19" s="24"/>
      <c r="E19" s="24"/>
      <c r="F19" s="56"/>
      <c r="G19" s="119"/>
      <c r="H19" s="56"/>
      <c r="I19" s="156"/>
      <c r="J19" s="157"/>
      <c r="K19" s="56"/>
      <c r="L19" s="156"/>
      <c r="M19" s="102">
        <v>43886</v>
      </c>
      <c r="N19" s="102">
        <v>43935</v>
      </c>
    </row>
    <row r="20" spans="1:15" hidden="1" x14ac:dyDescent="0.2">
      <c r="A20" s="72" t="s">
        <v>29</v>
      </c>
      <c r="B20" s="165" t="s">
        <v>30</v>
      </c>
      <c r="C20" s="24"/>
      <c r="D20" s="24" t="s">
        <v>31</v>
      </c>
      <c r="E20" s="56" t="s">
        <v>46</v>
      </c>
      <c r="F20" s="56">
        <v>0</v>
      </c>
      <c r="G20" s="56">
        <v>0</v>
      </c>
      <c r="H20" s="56"/>
      <c r="I20" s="156"/>
      <c r="J20" s="157"/>
      <c r="K20" s="56"/>
      <c r="L20" s="156"/>
      <c r="M20" s="99" t="s">
        <v>52</v>
      </c>
      <c r="N20" s="1"/>
    </row>
    <row r="21" spans="1:15" x14ac:dyDescent="0.2">
      <c r="A21" s="64" t="s">
        <v>51</v>
      </c>
      <c r="B21" s="104"/>
      <c r="C21" s="19"/>
      <c r="D21" s="19" t="s">
        <v>33</v>
      </c>
      <c r="E21" s="95" t="s">
        <v>10</v>
      </c>
      <c r="F21" s="17">
        <v>35000</v>
      </c>
      <c r="G21" s="123">
        <f t="shared" ref="G21" si="3">+F21</f>
        <v>35000</v>
      </c>
      <c r="H21" s="56"/>
      <c r="I21" s="156"/>
      <c r="J21" s="157"/>
      <c r="K21" s="56"/>
      <c r="L21" s="156"/>
      <c r="M21" s="109" t="s">
        <v>53</v>
      </c>
      <c r="N21" s="41" t="s">
        <v>61</v>
      </c>
    </row>
    <row r="22" spans="1:15" x14ac:dyDescent="0.2">
      <c r="A22" s="64" t="s">
        <v>29</v>
      </c>
      <c r="B22" s="104"/>
      <c r="C22" s="19"/>
      <c r="D22" s="19" t="s">
        <v>37</v>
      </c>
      <c r="E22" s="95" t="s">
        <v>12</v>
      </c>
      <c r="F22" s="17">
        <v>61389</v>
      </c>
      <c r="G22" s="22">
        <f>+F22</f>
        <v>61389</v>
      </c>
      <c r="H22" s="56"/>
      <c r="I22" s="156"/>
      <c r="J22" s="157"/>
      <c r="K22" s="56"/>
      <c r="L22" s="156"/>
      <c r="M22" s="109" t="s">
        <v>53</v>
      </c>
      <c r="N22" s="40" t="s">
        <v>63</v>
      </c>
    </row>
    <row r="23" spans="1:15" x14ac:dyDescent="0.2">
      <c r="A23" s="64" t="s">
        <v>74</v>
      </c>
      <c r="B23" s="104"/>
      <c r="C23" s="19"/>
      <c r="D23" s="19" t="s">
        <v>73</v>
      </c>
      <c r="E23" s="95" t="s">
        <v>17</v>
      </c>
      <c r="F23" s="17">
        <v>100000</v>
      </c>
      <c r="G23" s="97">
        <v>100000</v>
      </c>
      <c r="H23" s="100"/>
      <c r="I23" s="156"/>
      <c r="J23" s="157"/>
      <c r="K23" s="56"/>
      <c r="L23" s="156"/>
      <c r="M23" s="109" t="s">
        <v>53</v>
      </c>
      <c r="N23" s="40" t="s">
        <v>70</v>
      </c>
      <c r="O23" s="159"/>
    </row>
    <row r="24" spans="1:15" x14ac:dyDescent="0.2">
      <c r="A24" s="191"/>
      <c r="B24" s="165"/>
      <c r="C24" s="24"/>
      <c r="D24" s="169"/>
      <c r="E24" s="166"/>
      <c r="F24" s="155"/>
      <c r="G24" s="155"/>
      <c r="H24" s="100"/>
      <c r="I24" s="156"/>
      <c r="J24" s="157"/>
      <c r="K24" s="56"/>
      <c r="L24" s="156"/>
      <c r="M24" s="164"/>
      <c r="N24" s="126"/>
      <c r="O24" s="126"/>
    </row>
    <row r="25" spans="1:15" x14ac:dyDescent="0.2">
      <c r="A25" s="196" t="s">
        <v>71</v>
      </c>
      <c r="B25" s="104"/>
      <c r="C25" s="19"/>
      <c r="D25" s="129"/>
      <c r="E25" s="95"/>
      <c r="F25" s="17"/>
      <c r="G25" s="17"/>
      <c r="H25" s="128"/>
      <c r="I25" s="85"/>
      <c r="J25" s="157"/>
      <c r="K25" s="56"/>
      <c r="L25" s="156"/>
      <c r="M25" s="164"/>
      <c r="N25" s="126"/>
      <c r="O25" s="126"/>
    </row>
    <row r="26" spans="1:15" x14ac:dyDescent="0.2">
      <c r="A26" s="64" t="s">
        <v>74</v>
      </c>
      <c r="B26" s="104"/>
      <c r="C26" s="19"/>
      <c r="D26" s="19" t="s">
        <v>41</v>
      </c>
      <c r="E26" s="95" t="s">
        <v>17</v>
      </c>
      <c r="F26" s="17">
        <v>210614</v>
      </c>
      <c r="G26" s="25">
        <v>0</v>
      </c>
      <c r="H26" s="128"/>
      <c r="I26" s="85"/>
      <c r="J26" s="157"/>
      <c r="K26" s="56"/>
      <c r="L26" s="156"/>
      <c r="M26" s="109" t="s">
        <v>53</v>
      </c>
      <c r="N26" s="40" t="s">
        <v>70</v>
      </c>
      <c r="O26" s="126"/>
    </row>
    <row r="27" spans="1:15" x14ac:dyDescent="0.2">
      <c r="A27" s="64" t="s">
        <v>29</v>
      </c>
      <c r="B27" s="104"/>
      <c r="C27" s="19"/>
      <c r="D27" s="19" t="s">
        <v>35</v>
      </c>
      <c r="E27" s="95" t="s">
        <v>10</v>
      </c>
      <c r="F27" s="17">
        <v>42000</v>
      </c>
      <c r="G27" s="25">
        <v>0</v>
      </c>
      <c r="H27" s="128"/>
      <c r="I27" s="85"/>
      <c r="J27" s="157"/>
      <c r="K27" s="56"/>
      <c r="L27" s="156"/>
      <c r="M27" s="109" t="s">
        <v>53</v>
      </c>
      <c r="N27" s="109" t="s">
        <v>64</v>
      </c>
      <c r="O27" s="1" t="s">
        <v>65</v>
      </c>
    </row>
    <row r="28" spans="1:15" x14ac:dyDescent="0.2">
      <c r="A28" s="64" t="s">
        <v>29</v>
      </c>
      <c r="B28" s="104"/>
      <c r="C28" s="19"/>
      <c r="D28" s="19" t="s">
        <v>39</v>
      </c>
      <c r="E28" s="95" t="s">
        <v>11</v>
      </c>
      <c r="F28" s="17">
        <v>95000</v>
      </c>
      <c r="G28" s="25">
        <v>0</v>
      </c>
      <c r="H28" s="128"/>
      <c r="I28" s="85"/>
      <c r="J28" s="157"/>
      <c r="K28" s="56"/>
      <c r="L28" s="156"/>
      <c r="M28" s="109" t="s">
        <v>53</v>
      </c>
      <c r="N28" s="109" t="s">
        <v>72</v>
      </c>
      <c r="O28" s="1" t="s">
        <v>65</v>
      </c>
    </row>
    <row r="29" spans="1:15" x14ac:dyDescent="0.2">
      <c r="A29" s="64" t="s">
        <v>74</v>
      </c>
      <c r="B29" s="104"/>
      <c r="C29" s="19"/>
      <c r="D29" s="19" t="s">
        <v>44</v>
      </c>
      <c r="E29" s="95" t="s">
        <v>10</v>
      </c>
      <c r="F29" s="17">
        <v>5500000</v>
      </c>
      <c r="G29" s="22">
        <v>0</v>
      </c>
      <c r="H29" s="128"/>
      <c r="I29" s="85"/>
      <c r="J29" s="157"/>
      <c r="K29" s="56"/>
      <c r="L29" s="156"/>
      <c r="M29" s="109" t="s">
        <v>53</v>
      </c>
      <c r="N29" s="109" t="s">
        <v>72</v>
      </c>
      <c r="O29" s="124" t="s">
        <v>60</v>
      </c>
    </row>
    <row r="30" spans="1:15" x14ac:dyDescent="0.2">
      <c r="A30" s="64" t="s">
        <v>74</v>
      </c>
      <c r="B30" s="104"/>
      <c r="C30" s="19"/>
      <c r="D30" s="19" t="s">
        <v>50</v>
      </c>
      <c r="E30" s="95" t="s">
        <v>49</v>
      </c>
      <c r="F30" s="17">
        <v>639000</v>
      </c>
      <c r="G30" s="22">
        <v>0</v>
      </c>
      <c r="H30" s="128"/>
      <c r="I30" s="85"/>
      <c r="J30" s="157"/>
      <c r="K30" s="56"/>
      <c r="L30" s="156"/>
      <c r="M30" s="109" t="s">
        <v>53</v>
      </c>
      <c r="N30" s="109" t="s">
        <v>72</v>
      </c>
      <c r="O30" s="124" t="s">
        <v>60</v>
      </c>
    </row>
    <row r="31" spans="1:15" x14ac:dyDescent="0.2">
      <c r="A31" s="64"/>
      <c r="B31" s="57"/>
      <c r="C31" s="19"/>
      <c r="D31" s="19"/>
      <c r="E31" s="25"/>
      <c r="F31" s="25"/>
      <c r="G31" s="22"/>
      <c r="H31" s="25"/>
      <c r="I31" s="85"/>
      <c r="J31" s="157"/>
      <c r="K31" s="56"/>
      <c r="L31" s="156"/>
      <c r="M31" s="159"/>
      <c r="N31" s="167"/>
    </row>
    <row r="32" spans="1:15" ht="13.5" thickBot="1" x14ac:dyDescent="0.25">
      <c r="A32" s="29"/>
      <c r="B32" s="197"/>
      <c r="C32" s="198"/>
      <c r="D32" s="30" t="s">
        <v>16</v>
      </c>
      <c r="E32" s="25"/>
      <c r="F32" s="25"/>
      <c r="G32" s="94">
        <f t="shared" ref="G32:L32" si="4">SUM(G20:G31)</f>
        <v>196389</v>
      </c>
      <c r="H32" s="28">
        <f t="shared" si="4"/>
        <v>0</v>
      </c>
      <c r="I32" s="27">
        <f t="shared" si="4"/>
        <v>0</v>
      </c>
      <c r="J32" s="162">
        <f t="shared" si="4"/>
        <v>0</v>
      </c>
      <c r="K32" s="162">
        <f t="shared" si="4"/>
        <v>0</v>
      </c>
      <c r="L32" s="163">
        <f t="shared" si="4"/>
        <v>0</v>
      </c>
      <c r="M32" s="159"/>
      <c r="N32" s="167"/>
      <c r="O32" s="160"/>
    </row>
    <row r="33" spans="1:13" ht="14.25" thickTop="1" thickBot="1" x14ac:dyDescent="0.25">
      <c r="A33" s="29"/>
      <c r="B33" s="197"/>
      <c r="C33" s="198"/>
      <c r="D33" s="31" t="s">
        <v>28</v>
      </c>
      <c r="E33" s="31"/>
      <c r="F33" s="25"/>
      <c r="G33" s="32">
        <f t="shared" ref="G33:L33" si="5">G18+G32</f>
        <v>410948</v>
      </c>
      <c r="H33" s="53">
        <f t="shared" si="5"/>
        <v>118280.63</v>
      </c>
      <c r="I33" s="86">
        <f t="shared" si="5"/>
        <v>58905</v>
      </c>
      <c r="J33" s="172">
        <f t="shared" si="5"/>
        <v>0</v>
      </c>
      <c r="K33" s="170">
        <f t="shared" si="5"/>
        <v>0</v>
      </c>
      <c r="L33" s="171">
        <f t="shared" si="5"/>
        <v>0</v>
      </c>
      <c r="M33" s="159"/>
    </row>
    <row r="34" spans="1:13" ht="13.5" thickTop="1" x14ac:dyDescent="0.2">
      <c r="A34" s="29"/>
      <c r="B34" s="197"/>
      <c r="C34" s="198"/>
      <c r="D34" s="33"/>
      <c r="E34" s="33"/>
      <c r="F34" s="15"/>
      <c r="G34" s="34"/>
      <c r="H34" s="54"/>
      <c r="I34" s="87"/>
      <c r="J34" s="175"/>
      <c r="K34" s="173"/>
      <c r="L34" s="174"/>
      <c r="M34" s="159"/>
    </row>
    <row r="35" spans="1:13" ht="15.75" thickBot="1" x14ac:dyDescent="0.3">
      <c r="A35" s="62"/>
      <c r="B35" s="192"/>
      <c r="C35" s="193"/>
      <c r="D35" s="35" t="s">
        <v>22</v>
      </c>
      <c r="E35" s="35"/>
      <c r="F35" s="35"/>
      <c r="G35" s="63">
        <f t="shared" ref="G35:L35" si="6">G11-G33</f>
        <v>0</v>
      </c>
      <c r="H35" s="63">
        <f t="shared" si="6"/>
        <v>0</v>
      </c>
      <c r="I35" s="88">
        <f t="shared" si="6"/>
        <v>0</v>
      </c>
      <c r="J35" s="178">
        <f t="shared" si="6"/>
        <v>0</v>
      </c>
      <c r="K35" s="176">
        <f t="shared" si="6"/>
        <v>0</v>
      </c>
      <c r="L35" s="177">
        <f t="shared" si="6"/>
        <v>0</v>
      </c>
      <c r="M35" s="159"/>
    </row>
    <row r="36" spans="1:13" ht="4.5" customHeight="1" x14ac:dyDescent="0.2">
      <c r="A36" s="179"/>
      <c r="B36" s="168"/>
      <c r="C36" s="180"/>
      <c r="D36" s="180"/>
      <c r="E36" s="180"/>
      <c r="F36" s="181"/>
      <c r="G36" s="182"/>
      <c r="H36" s="182"/>
      <c r="I36" s="182"/>
      <c r="J36" s="182"/>
      <c r="K36" s="182"/>
      <c r="L36" s="182"/>
      <c r="M36" s="159"/>
    </row>
    <row r="37" spans="1:13" x14ac:dyDescent="0.2">
      <c r="A37" s="179"/>
      <c r="B37" s="168"/>
      <c r="C37" s="180"/>
      <c r="D37" s="179"/>
      <c r="E37" s="179"/>
      <c r="F37" s="179"/>
      <c r="G37" s="159"/>
      <c r="H37" s="159"/>
      <c r="I37" s="159"/>
      <c r="J37" s="159"/>
      <c r="K37" s="159"/>
      <c r="L37" s="159"/>
      <c r="M37" s="143"/>
    </row>
    <row r="38" spans="1:13" x14ac:dyDescent="0.2">
      <c r="A38" s="179"/>
      <c r="B38" s="168"/>
      <c r="C38" s="180"/>
      <c r="D38" s="179"/>
      <c r="E38" s="179"/>
      <c r="F38" s="179"/>
      <c r="G38" s="159"/>
      <c r="H38" s="159"/>
      <c r="I38" s="159"/>
      <c r="J38" s="159"/>
      <c r="K38" s="159"/>
      <c r="L38" s="159"/>
      <c r="M38" s="143"/>
    </row>
    <row r="39" spans="1:13" x14ac:dyDescent="0.2">
      <c r="A39" s="179"/>
      <c r="B39" s="168"/>
      <c r="G39" s="159"/>
      <c r="H39" s="159"/>
      <c r="I39" s="159"/>
      <c r="J39" s="159"/>
      <c r="K39" s="159"/>
      <c r="L39" s="159"/>
      <c r="M39" s="143"/>
    </row>
    <row r="40" spans="1:13" x14ac:dyDescent="0.2">
      <c r="F40" s="2"/>
      <c r="H40" s="159"/>
      <c r="I40" s="159"/>
      <c r="J40" s="159"/>
      <c r="K40" s="159"/>
      <c r="L40" s="159"/>
      <c r="M40" s="143"/>
    </row>
    <row r="41" spans="1:13" x14ac:dyDescent="0.2">
      <c r="F41" s="2"/>
    </row>
    <row r="42" spans="1:13" x14ac:dyDescent="0.2">
      <c r="F42" s="2"/>
    </row>
  </sheetData>
  <pageMargins left="1" right="1" top="1" bottom="1" header="0.5" footer="0.5"/>
  <pageSetup scale="9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2"/>
  <sheetViews>
    <sheetView workbookViewId="0">
      <selection activeCell="E16" sqref="E16"/>
    </sheetView>
  </sheetViews>
  <sheetFormatPr defaultColWidth="10.28515625" defaultRowHeight="12.75" x14ac:dyDescent="0.2"/>
  <cols>
    <col min="1" max="1" width="31.42578125" style="2" customWidth="1"/>
    <col min="2" max="2" width="2.42578125" style="167" hidden="1" customWidth="1"/>
    <col min="3" max="3" width="8.85546875" style="127" hidden="1" customWidth="1"/>
    <col min="4" max="4" width="43" style="2" customWidth="1"/>
    <col min="5" max="5" width="12.7109375" style="2" bestFit="1" customWidth="1"/>
    <col min="6" max="6" width="10.28515625" style="167" bestFit="1" customWidth="1"/>
    <col min="7" max="8" width="12.28515625" style="127" bestFit="1" customWidth="1"/>
    <col min="9" max="9" width="11.28515625" style="127" bestFit="1" customWidth="1"/>
    <col min="10" max="16384" width="10.28515625" style="127"/>
  </cols>
  <sheetData>
    <row r="1" spans="1:10" ht="15.75" thickBot="1" x14ac:dyDescent="0.25">
      <c r="A1" s="183" t="s">
        <v>25</v>
      </c>
      <c r="B1" s="184"/>
      <c r="C1" s="185"/>
      <c r="D1" s="186"/>
      <c r="E1" s="186"/>
      <c r="F1" s="187"/>
      <c r="G1" s="188"/>
      <c r="H1" s="189"/>
      <c r="I1" s="190"/>
    </row>
    <row r="2" spans="1:10" s="138" customFormat="1" ht="26.25" thickBot="1" x14ac:dyDescent="0.3">
      <c r="A2" s="60" t="s">
        <v>0</v>
      </c>
      <c r="B2" s="6"/>
      <c r="C2" s="8" t="s">
        <v>1</v>
      </c>
      <c r="D2" s="7" t="s">
        <v>2</v>
      </c>
      <c r="E2" s="9" t="s">
        <v>3</v>
      </c>
      <c r="F2" s="9" t="s">
        <v>4</v>
      </c>
      <c r="G2" s="10">
        <v>2021</v>
      </c>
      <c r="H2" s="8">
        <v>2022</v>
      </c>
      <c r="I2" s="8">
        <v>2023</v>
      </c>
    </row>
    <row r="3" spans="1:10" x14ac:dyDescent="0.2">
      <c r="A3" s="61" t="s">
        <v>5</v>
      </c>
      <c r="B3" s="58"/>
      <c r="C3" s="13"/>
      <c r="D3" s="31" t="s">
        <v>6</v>
      </c>
      <c r="E3" s="14"/>
      <c r="F3" s="194"/>
      <c r="G3" s="91">
        <f>+G16</f>
        <v>58905</v>
      </c>
      <c r="H3" s="140"/>
      <c r="I3" s="141"/>
    </row>
    <row r="4" spans="1:10" x14ac:dyDescent="0.2">
      <c r="A4" s="66"/>
      <c r="B4" s="68"/>
      <c r="C4" s="139"/>
      <c r="D4" s="31" t="s">
        <v>7</v>
      </c>
      <c r="E4" s="76"/>
      <c r="F4" s="76"/>
      <c r="G4" s="122">
        <v>265043</v>
      </c>
      <c r="H4" s="140"/>
      <c r="I4" s="141"/>
    </row>
    <row r="5" spans="1:10" hidden="1" x14ac:dyDescent="0.2">
      <c r="A5" s="66"/>
      <c r="B5" s="68"/>
      <c r="C5" s="139"/>
      <c r="D5" s="14" t="s">
        <v>8</v>
      </c>
      <c r="E5" s="65"/>
      <c r="F5" s="67"/>
      <c r="G5" s="98"/>
      <c r="H5" s="140"/>
      <c r="I5" s="141"/>
    </row>
    <row r="6" spans="1:10" x14ac:dyDescent="0.2">
      <c r="A6" s="66"/>
      <c r="B6" s="68"/>
      <c r="C6" s="139"/>
      <c r="D6" s="14" t="s">
        <v>27</v>
      </c>
      <c r="E6" s="65"/>
      <c r="F6" s="67"/>
      <c r="G6" s="98">
        <v>-48000</v>
      </c>
      <c r="H6" s="140"/>
      <c r="I6" s="141"/>
    </row>
    <row r="7" spans="1:10" hidden="1" x14ac:dyDescent="0.2">
      <c r="A7" s="66"/>
      <c r="B7" s="68"/>
      <c r="C7" s="145"/>
      <c r="D7" s="31" t="s">
        <v>54</v>
      </c>
      <c r="E7" s="76"/>
      <c r="F7" s="121"/>
      <c r="G7" s="122">
        <v>0</v>
      </c>
      <c r="H7" s="146"/>
      <c r="I7" s="147"/>
    </row>
    <row r="8" spans="1:10" x14ac:dyDescent="0.2">
      <c r="A8" s="66"/>
      <c r="B8" s="68"/>
      <c r="C8" s="139"/>
      <c r="D8" s="14" t="s">
        <v>45</v>
      </c>
      <c r="E8" s="65"/>
      <c r="F8" s="67"/>
      <c r="G8" s="91">
        <f>+G21</f>
        <v>35000</v>
      </c>
      <c r="H8" s="146"/>
      <c r="I8" s="147"/>
    </row>
    <row r="9" spans="1:10" x14ac:dyDescent="0.2">
      <c r="A9" s="66"/>
      <c r="B9" s="68"/>
      <c r="C9" s="139"/>
      <c r="D9" s="14" t="s">
        <v>21</v>
      </c>
      <c r="E9" s="65"/>
      <c r="F9" s="67"/>
      <c r="G9" s="96">
        <f>+G23</f>
        <v>100000</v>
      </c>
      <c r="H9" s="140"/>
      <c r="I9" s="141"/>
    </row>
    <row r="10" spans="1:10" x14ac:dyDescent="0.2">
      <c r="A10" s="66"/>
      <c r="B10" s="68"/>
      <c r="C10" s="139"/>
      <c r="D10" s="31" t="s">
        <v>26</v>
      </c>
      <c r="E10" s="76"/>
      <c r="F10" s="121"/>
      <c r="G10" s="120">
        <v>0</v>
      </c>
      <c r="H10" s="89">
        <f>+H18</f>
        <v>118280.63</v>
      </c>
      <c r="I10" s="108">
        <f>+I18</f>
        <v>58905</v>
      </c>
    </row>
    <row r="11" spans="1:10" ht="13.5" thickBot="1" x14ac:dyDescent="0.25">
      <c r="A11" s="66"/>
      <c r="B11" s="68"/>
      <c r="C11" s="139"/>
      <c r="D11" s="14" t="s">
        <v>9</v>
      </c>
      <c r="E11" s="65"/>
      <c r="F11" s="69"/>
      <c r="G11" s="92">
        <f t="shared" ref="G11:I11" si="0">SUM(G3:G10)</f>
        <v>410948</v>
      </c>
      <c r="H11" s="51">
        <f t="shared" si="0"/>
        <v>118280.63</v>
      </c>
      <c r="I11" s="84">
        <f t="shared" si="0"/>
        <v>58905</v>
      </c>
    </row>
    <row r="12" spans="1:10" ht="13.5" thickTop="1" x14ac:dyDescent="0.2">
      <c r="A12" s="66"/>
      <c r="B12" s="68"/>
      <c r="C12" s="70"/>
      <c r="D12" s="71"/>
      <c r="E12" s="71"/>
      <c r="F12" s="67"/>
      <c r="G12" s="125"/>
      <c r="H12" s="140"/>
      <c r="I12" s="141"/>
    </row>
    <row r="13" spans="1:10" x14ac:dyDescent="0.2">
      <c r="A13" s="64" t="s">
        <v>15</v>
      </c>
      <c r="B13" s="57"/>
      <c r="C13" s="18"/>
      <c r="D13" s="19" t="s">
        <v>66</v>
      </c>
      <c r="E13" s="20">
        <v>2.47E-2</v>
      </c>
      <c r="F13" s="17">
        <f>84472.19*5+45000</f>
        <v>467360.95</v>
      </c>
      <c r="G13" s="21">
        <v>84473</v>
      </c>
      <c r="H13" s="25"/>
      <c r="I13" s="85"/>
      <c r="J13" s="158"/>
    </row>
    <row r="14" spans="1:10" x14ac:dyDescent="0.2">
      <c r="A14" s="64" t="s">
        <v>15</v>
      </c>
      <c r="B14" s="57"/>
      <c r="C14" s="19"/>
      <c r="D14" s="19" t="s">
        <v>20</v>
      </c>
      <c r="E14" s="20">
        <v>4.9500000000000002E-2</v>
      </c>
      <c r="F14" s="17">
        <v>47220</v>
      </c>
      <c r="G14" s="21">
        <v>11805</v>
      </c>
      <c r="H14" s="25"/>
      <c r="I14" s="85"/>
    </row>
    <row r="15" spans="1:10" x14ac:dyDescent="0.2">
      <c r="A15" s="64" t="s">
        <v>15</v>
      </c>
      <c r="B15" s="57"/>
      <c r="C15" s="19"/>
      <c r="D15" s="19" t="s">
        <v>67</v>
      </c>
      <c r="E15" s="20">
        <v>3.7900000000000003E-2</v>
      </c>
      <c r="F15" s="17">
        <v>188579.08</v>
      </c>
      <c r="G15" s="21">
        <v>47145</v>
      </c>
      <c r="H15" s="25">
        <v>47145</v>
      </c>
      <c r="I15" s="85"/>
    </row>
    <row r="16" spans="1:10" x14ac:dyDescent="0.2">
      <c r="A16" s="64" t="s">
        <v>15</v>
      </c>
      <c r="B16" s="57"/>
      <c r="C16" s="19"/>
      <c r="D16" s="19" t="s">
        <v>68</v>
      </c>
      <c r="E16" s="20">
        <v>3.8899999999999997E-2</v>
      </c>
      <c r="F16" s="22">
        <v>306120</v>
      </c>
      <c r="G16" s="93">
        <v>58905</v>
      </c>
      <c r="H16" s="25">
        <v>58905</v>
      </c>
      <c r="I16" s="85">
        <v>58905</v>
      </c>
    </row>
    <row r="17" spans="1:9" x14ac:dyDescent="0.2">
      <c r="A17" s="64" t="s">
        <v>15</v>
      </c>
      <c r="B17" s="57"/>
      <c r="C17" s="19"/>
      <c r="D17" s="19" t="s">
        <v>69</v>
      </c>
      <c r="E17" s="20">
        <v>6.9500000000000006E-2</v>
      </c>
      <c r="F17" s="17">
        <v>48922.52</v>
      </c>
      <c r="G17" s="21">
        <v>12231</v>
      </c>
      <c r="H17" s="45">
        <v>12230.63</v>
      </c>
      <c r="I17" s="90"/>
    </row>
    <row r="18" spans="1:9" ht="13.5" thickBot="1" x14ac:dyDescent="0.25">
      <c r="A18" s="64"/>
      <c r="B18" s="57"/>
      <c r="C18" s="18"/>
      <c r="D18" s="26" t="s">
        <v>14</v>
      </c>
      <c r="E18" s="19"/>
      <c r="F18" s="17"/>
      <c r="G18" s="94">
        <f t="shared" ref="G18:I18" si="1">SUM(G13:G17)</f>
        <v>214559</v>
      </c>
      <c r="H18" s="28">
        <f t="shared" si="1"/>
        <v>118280.63</v>
      </c>
      <c r="I18" s="27">
        <f t="shared" si="1"/>
        <v>58905</v>
      </c>
    </row>
    <row r="19" spans="1:9" ht="13.5" thickTop="1" x14ac:dyDescent="0.2">
      <c r="A19" s="72"/>
      <c r="B19" s="73"/>
      <c r="C19" s="74"/>
      <c r="D19" s="24"/>
      <c r="E19" s="24"/>
      <c r="F19" s="56"/>
      <c r="G19" s="119"/>
      <c r="H19" s="56"/>
      <c r="I19" s="156"/>
    </row>
    <row r="20" spans="1:9" hidden="1" x14ac:dyDescent="0.2">
      <c r="A20" s="72" t="s">
        <v>29</v>
      </c>
      <c r="B20" s="165" t="s">
        <v>30</v>
      </c>
      <c r="C20" s="24"/>
      <c r="D20" s="24" t="s">
        <v>31</v>
      </c>
      <c r="E20" s="56" t="s">
        <v>46</v>
      </c>
      <c r="F20" s="56">
        <v>0</v>
      </c>
      <c r="G20" s="56">
        <v>0</v>
      </c>
      <c r="H20" s="56"/>
      <c r="I20" s="156"/>
    </row>
    <row r="21" spans="1:9" x14ac:dyDescent="0.2">
      <c r="A21" s="64" t="s">
        <v>51</v>
      </c>
      <c r="B21" s="104"/>
      <c r="C21" s="19"/>
      <c r="D21" s="19" t="s">
        <v>33</v>
      </c>
      <c r="E21" s="95" t="s">
        <v>10</v>
      </c>
      <c r="F21" s="17">
        <v>35000</v>
      </c>
      <c r="G21" s="123">
        <f t="shared" ref="G21" si="2">+F21</f>
        <v>35000</v>
      </c>
      <c r="H21" s="56"/>
      <c r="I21" s="156"/>
    </row>
    <row r="22" spans="1:9" x14ac:dyDescent="0.2">
      <c r="A22" s="64" t="s">
        <v>29</v>
      </c>
      <c r="B22" s="104"/>
      <c r="C22" s="19"/>
      <c r="D22" s="19" t="s">
        <v>37</v>
      </c>
      <c r="E22" s="95" t="s">
        <v>12</v>
      </c>
      <c r="F22" s="17">
        <v>61389</v>
      </c>
      <c r="G22" s="22">
        <f>+F22</f>
        <v>61389</v>
      </c>
      <c r="H22" s="56"/>
      <c r="I22" s="156"/>
    </row>
    <row r="23" spans="1:9" x14ac:dyDescent="0.2">
      <c r="A23" s="64" t="s">
        <v>74</v>
      </c>
      <c r="B23" s="104"/>
      <c r="C23" s="19"/>
      <c r="D23" s="19" t="s">
        <v>73</v>
      </c>
      <c r="E23" s="95" t="s">
        <v>17</v>
      </c>
      <c r="F23" s="17">
        <v>100000</v>
      </c>
      <c r="G23" s="97">
        <v>100000</v>
      </c>
      <c r="H23" s="100"/>
      <c r="I23" s="156"/>
    </row>
    <row r="24" spans="1:9" x14ac:dyDescent="0.2">
      <c r="A24" s="191"/>
      <c r="B24" s="165"/>
      <c r="C24" s="24"/>
      <c r="D24" s="169"/>
      <c r="E24" s="166"/>
      <c r="F24" s="155"/>
      <c r="G24" s="155"/>
      <c r="H24" s="100"/>
      <c r="I24" s="156"/>
    </row>
    <row r="25" spans="1:9" x14ac:dyDescent="0.2">
      <c r="A25" s="196" t="s">
        <v>71</v>
      </c>
      <c r="B25" s="104"/>
      <c r="C25" s="19"/>
      <c r="D25" s="129"/>
      <c r="E25" s="95"/>
      <c r="F25" s="17"/>
      <c r="G25" s="17"/>
      <c r="H25" s="128"/>
      <c r="I25" s="85"/>
    </row>
    <row r="26" spans="1:9" x14ac:dyDescent="0.2">
      <c r="A26" s="64" t="s">
        <v>74</v>
      </c>
      <c r="B26" s="104"/>
      <c r="C26" s="19"/>
      <c r="D26" s="19" t="s">
        <v>41</v>
      </c>
      <c r="E26" s="95" t="s">
        <v>17</v>
      </c>
      <c r="F26" s="17">
        <v>210614</v>
      </c>
      <c r="G26" s="25">
        <v>0</v>
      </c>
      <c r="H26" s="128"/>
      <c r="I26" s="85"/>
    </row>
    <row r="27" spans="1:9" x14ac:dyDescent="0.2">
      <c r="A27" s="64" t="s">
        <v>29</v>
      </c>
      <c r="B27" s="104"/>
      <c r="C27" s="19"/>
      <c r="D27" s="19" t="s">
        <v>35</v>
      </c>
      <c r="E27" s="95" t="s">
        <v>10</v>
      </c>
      <c r="F27" s="17">
        <v>42000</v>
      </c>
      <c r="G27" s="25">
        <v>0</v>
      </c>
      <c r="H27" s="128"/>
      <c r="I27" s="85"/>
    </row>
    <row r="28" spans="1:9" x14ac:dyDescent="0.2">
      <c r="A28" s="64" t="s">
        <v>29</v>
      </c>
      <c r="B28" s="104"/>
      <c r="C28" s="19"/>
      <c r="D28" s="19" t="s">
        <v>39</v>
      </c>
      <c r="E28" s="95" t="s">
        <v>11</v>
      </c>
      <c r="F28" s="17">
        <v>95000</v>
      </c>
      <c r="G28" s="25">
        <v>0</v>
      </c>
      <c r="H28" s="128"/>
      <c r="I28" s="85"/>
    </row>
    <row r="29" spans="1:9" x14ac:dyDescent="0.2">
      <c r="A29" s="64" t="s">
        <v>74</v>
      </c>
      <c r="B29" s="104"/>
      <c r="C29" s="19"/>
      <c r="D29" s="19" t="s">
        <v>44</v>
      </c>
      <c r="E29" s="95" t="s">
        <v>10</v>
      </c>
      <c r="F29" s="17">
        <v>5500000</v>
      </c>
      <c r="G29" s="22">
        <v>0</v>
      </c>
      <c r="H29" s="128"/>
      <c r="I29" s="85"/>
    </row>
    <row r="30" spans="1:9" x14ac:dyDescent="0.2">
      <c r="A30" s="64" t="s">
        <v>74</v>
      </c>
      <c r="B30" s="104"/>
      <c r="C30" s="19"/>
      <c r="D30" s="19" t="s">
        <v>50</v>
      </c>
      <c r="E30" s="95" t="s">
        <v>49</v>
      </c>
      <c r="F30" s="17">
        <v>639000</v>
      </c>
      <c r="G30" s="22">
        <v>0</v>
      </c>
      <c r="H30" s="128"/>
      <c r="I30" s="85"/>
    </row>
    <row r="31" spans="1:9" x14ac:dyDescent="0.2">
      <c r="A31" s="64"/>
      <c r="B31" s="57"/>
      <c r="C31" s="19"/>
      <c r="D31" s="19"/>
      <c r="E31" s="25"/>
      <c r="F31" s="25"/>
      <c r="G31" s="22"/>
      <c r="H31" s="25"/>
      <c r="I31" s="85"/>
    </row>
    <row r="32" spans="1:9" ht="13.5" thickBot="1" x14ac:dyDescent="0.25">
      <c r="A32" s="29"/>
      <c r="B32" s="197"/>
      <c r="C32" s="198"/>
      <c r="D32" s="30" t="s">
        <v>16</v>
      </c>
      <c r="E32" s="25"/>
      <c r="F32" s="25"/>
      <c r="G32" s="94">
        <f t="shared" ref="G32:I32" si="3">SUM(G20:G31)</f>
        <v>196389</v>
      </c>
      <c r="H32" s="28">
        <f t="shared" si="3"/>
        <v>0</v>
      </c>
      <c r="I32" s="27">
        <f t="shared" si="3"/>
        <v>0</v>
      </c>
    </row>
    <row r="33" spans="1:9" ht="14.25" thickTop="1" thickBot="1" x14ac:dyDescent="0.25">
      <c r="A33" s="29"/>
      <c r="B33" s="197"/>
      <c r="C33" s="198"/>
      <c r="D33" s="31" t="s">
        <v>28</v>
      </c>
      <c r="E33" s="31"/>
      <c r="F33" s="25"/>
      <c r="G33" s="32">
        <f t="shared" ref="G33:I33" si="4">G18+G32</f>
        <v>410948</v>
      </c>
      <c r="H33" s="53">
        <f t="shared" si="4"/>
        <v>118280.63</v>
      </c>
      <c r="I33" s="86">
        <f t="shared" si="4"/>
        <v>58905</v>
      </c>
    </row>
    <row r="34" spans="1:9" ht="13.5" thickTop="1" x14ac:dyDescent="0.2">
      <c r="A34" s="29"/>
      <c r="B34" s="197"/>
      <c r="C34" s="198"/>
      <c r="D34" s="33"/>
      <c r="E34" s="33"/>
      <c r="F34" s="15"/>
      <c r="G34" s="34"/>
      <c r="H34" s="54"/>
      <c r="I34" s="87"/>
    </row>
    <row r="35" spans="1:9" ht="15.75" thickBot="1" x14ac:dyDescent="0.3">
      <c r="A35" s="62"/>
      <c r="B35" s="192"/>
      <c r="C35" s="193"/>
      <c r="D35" s="35" t="s">
        <v>22</v>
      </c>
      <c r="E35" s="35"/>
      <c r="F35" s="35"/>
      <c r="G35" s="63">
        <f t="shared" ref="G35:I35" si="5">G11-G33</f>
        <v>0</v>
      </c>
      <c r="H35" s="63">
        <f t="shared" si="5"/>
        <v>0</v>
      </c>
      <c r="I35" s="88">
        <f t="shared" si="5"/>
        <v>0</v>
      </c>
    </row>
    <row r="36" spans="1:9" ht="4.5" customHeight="1" x14ac:dyDescent="0.2">
      <c r="A36" s="179"/>
      <c r="B36" s="168"/>
      <c r="C36" s="180"/>
      <c r="D36" s="180"/>
      <c r="E36" s="180"/>
      <c r="F36" s="181"/>
      <c r="G36" s="182"/>
      <c r="H36" s="182"/>
      <c r="I36" s="182"/>
    </row>
    <row r="37" spans="1:9" x14ac:dyDescent="0.2">
      <c r="A37" s="179"/>
      <c r="B37" s="168"/>
      <c r="C37" s="180"/>
      <c r="D37" s="179"/>
      <c r="E37" s="179"/>
      <c r="F37" s="179"/>
      <c r="G37" s="159"/>
      <c r="H37" s="159"/>
      <c r="I37" s="159"/>
    </row>
    <row r="38" spans="1:9" x14ac:dyDescent="0.2">
      <c r="A38" s="179"/>
      <c r="B38" s="168"/>
      <c r="C38" s="180"/>
      <c r="D38" s="179"/>
      <c r="E38" s="179"/>
      <c r="F38" s="179"/>
      <c r="G38" s="159"/>
      <c r="H38" s="159"/>
      <c r="I38" s="159"/>
    </row>
    <row r="39" spans="1:9" x14ac:dyDescent="0.2">
      <c r="A39" s="179"/>
      <c r="B39" s="168"/>
      <c r="G39" s="159"/>
      <c r="H39" s="159"/>
      <c r="I39" s="159"/>
    </row>
    <row r="40" spans="1:9" x14ac:dyDescent="0.2">
      <c r="F40" s="2"/>
      <c r="H40" s="159"/>
      <c r="I40" s="159"/>
    </row>
    <row r="41" spans="1:9" x14ac:dyDescent="0.2">
      <c r="F41" s="2"/>
    </row>
    <row r="42" spans="1:9" x14ac:dyDescent="0.2">
      <c r="F42" s="2"/>
    </row>
  </sheetData>
  <pageMargins left="0.7" right="0.7" top="0.75" bottom="0.75" header="0.3" footer="0.3"/>
  <pageSetup scale="92" orientation="landscape" horizontalDpi="360" verticalDpi="36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0"/>
  <sheetViews>
    <sheetView workbookViewId="0">
      <selection activeCell="G8" sqref="G8"/>
    </sheetView>
  </sheetViews>
  <sheetFormatPr defaultColWidth="10.28515625" defaultRowHeight="12.75" x14ac:dyDescent="0.2"/>
  <cols>
    <col min="1" max="1" width="31.42578125" style="2" customWidth="1"/>
    <col min="2" max="2" width="2.42578125" style="167" hidden="1" customWidth="1"/>
    <col min="3" max="3" width="8.85546875" style="127" hidden="1" customWidth="1"/>
    <col min="4" max="4" width="43" style="2" customWidth="1"/>
    <col min="5" max="5" width="12.7109375" style="2" bestFit="1" customWidth="1"/>
    <col min="6" max="6" width="10.28515625" style="167" bestFit="1" customWidth="1"/>
    <col min="7" max="7" width="12.28515625" style="127" bestFit="1" customWidth="1"/>
    <col min="8" max="8" width="12.28515625" style="127" hidden="1" customWidth="1"/>
    <col min="9" max="9" width="11.28515625" style="127" hidden="1" customWidth="1"/>
    <col min="10" max="10" width="26.140625" style="127" customWidth="1"/>
    <col min="11" max="13" width="10.28515625" style="127"/>
    <col min="14" max="14" width="11.28515625" style="127" bestFit="1" customWidth="1"/>
    <col min="15" max="15" width="21.140625" style="127" bestFit="1" customWidth="1"/>
    <col min="16" max="16384" width="10.28515625" style="127"/>
  </cols>
  <sheetData>
    <row r="1" spans="1:11" ht="15.75" thickBot="1" x14ac:dyDescent="0.25">
      <c r="A1" s="183" t="s">
        <v>77</v>
      </c>
      <c r="B1" s="184"/>
      <c r="C1" s="185"/>
      <c r="D1" s="186"/>
      <c r="E1" s="186"/>
      <c r="F1" s="187"/>
      <c r="G1" s="208"/>
      <c r="H1" s="189"/>
      <c r="I1" s="190"/>
    </row>
    <row r="2" spans="1:11" s="138" customFormat="1" ht="26.25" thickBot="1" x14ac:dyDescent="0.3">
      <c r="A2" s="60" t="s">
        <v>0</v>
      </c>
      <c r="B2" s="6"/>
      <c r="C2" s="8" t="s">
        <v>1</v>
      </c>
      <c r="D2" s="7" t="s">
        <v>2</v>
      </c>
      <c r="E2" s="9" t="s">
        <v>3</v>
      </c>
      <c r="F2" s="9" t="s">
        <v>4</v>
      </c>
      <c r="G2" s="10">
        <v>2021</v>
      </c>
      <c r="H2" s="10">
        <v>2022</v>
      </c>
      <c r="I2" s="8">
        <v>2023</v>
      </c>
    </row>
    <row r="3" spans="1:11" hidden="1" x14ac:dyDescent="0.2">
      <c r="A3" s="61" t="s">
        <v>5</v>
      </c>
      <c r="B3" s="58"/>
      <c r="C3" s="13"/>
      <c r="D3" s="31" t="s">
        <v>6</v>
      </c>
      <c r="E3" s="14"/>
      <c r="F3" s="194"/>
      <c r="G3" s="209">
        <f>+G15</f>
        <v>0</v>
      </c>
      <c r="H3" s="142"/>
      <c r="I3" s="141"/>
    </row>
    <row r="4" spans="1:11" x14ac:dyDescent="0.2">
      <c r="A4" s="66"/>
      <c r="B4" s="68"/>
      <c r="C4" s="139"/>
      <c r="D4" s="31" t="s">
        <v>7</v>
      </c>
      <c r="E4" s="76"/>
      <c r="F4" s="76"/>
      <c r="G4" s="211">
        <f>+G22</f>
        <v>69000</v>
      </c>
      <c r="H4" s="142"/>
      <c r="I4" s="141"/>
    </row>
    <row r="5" spans="1:11" hidden="1" x14ac:dyDescent="0.2">
      <c r="A5" s="66"/>
      <c r="B5" s="68"/>
      <c r="C5" s="139"/>
      <c r="D5" s="14" t="s">
        <v>8</v>
      </c>
      <c r="E5" s="65"/>
      <c r="F5" s="67"/>
      <c r="G5" s="210"/>
      <c r="H5" s="142"/>
      <c r="I5" s="141"/>
    </row>
    <row r="6" spans="1:11" hidden="1" x14ac:dyDescent="0.2">
      <c r="A6" s="66"/>
      <c r="B6" s="68"/>
      <c r="C6" s="139"/>
      <c r="D6" s="14" t="s">
        <v>27</v>
      </c>
      <c r="E6" s="65"/>
      <c r="F6" s="67"/>
      <c r="G6" s="210"/>
      <c r="H6" s="142"/>
      <c r="I6" s="141"/>
    </row>
    <row r="7" spans="1:11" hidden="1" x14ac:dyDescent="0.2">
      <c r="A7" s="66"/>
      <c r="B7" s="68"/>
      <c r="C7" s="145"/>
      <c r="D7" s="31" t="s">
        <v>54</v>
      </c>
      <c r="E7" s="76"/>
      <c r="F7" s="121"/>
      <c r="G7" s="211">
        <v>0</v>
      </c>
      <c r="H7" s="203"/>
      <c r="I7" s="147"/>
    </row>
    <row r="8" spans="1:11" x14ac:dyDescent="0.2">
      <c r="A8" s="66"/>
      <c r="B8" s="68"/>
      <c r="C8" s="139"/>
      <c r="D8" s="14" t="s">
        <v>21</v>
      </c>
      <c r="E8" s="65"/>
      <c r="F8" s="67"/>
      <c r="G8" s="212">
        <f>+G21</f>
        <v>396000</v>
      </c>
      <c r="H8" s="142"/>
      <c r="I8" s="141"/>
    </row>
    <row r="9" spans="1:11" hidden="1" x14ac:dyDescent="0.2">
      <c r="A9" s="66"/>
      <c r="B9" s="68"/>
      <c r="C9" s="139"/>
      <c r="D9" s="31" t="s">
        <v>26</v>
      </c>
      <c r="E9" s="76"/>
      <c r="F9" s="121"/>
      <c r="G9" s="213">
        <v>0</v>
      </c>
      <c r="H9" s="204">
        <f>+H17</f>
        <v>0</v>
      </c>
      <c r="I9" s="108">
        <f>+I17</f>
        <v>0</v>
      </c>
      <c r="K9" s="199"/>
    </row>
    <row r="10" spans="1:11" ht="13.5" thickBot="1" x14ac:dyDescent="0.25">
      <c r="A10" s="66"/>
      <c r="B10" s="68"/>
      <c r="C10" s="139"/>
      <c r="D10" s="14" t="s">
        <v>9</v>
      </c>
      <c r="E10" s="65"/>
      <c r="F10" s="69"/>
      <c r="G10" s="214">
        <f>SUM(G3:G9)</f>
        <v>465000</v>
      </c>
      <c r="H10" s="44">
        <f>SUM(H3:H9)</f>
        <v>0</v>
      </c>
      <c r="I10" s="84">
        <f>SUM(I3:I9)</f>
        <v>0</v>
      </c>
    </row>
    <row r="11" spans="1:11" ht="13.5" thickTop="1" x14ac:dyDescent="0.2">
      <c r="A11" s="66"/>
      <c r="B11" s="68"/>
      <c r="C11" s="70"/>
      <c r="D11" s="71"/>
      <c r="E11" s="71"/>
      <c r="F11" s="67"/>
      <c r="G11" s="215"/>
      <c r="H11" s="142"/>
      <c r="I11" s="141"/>
    </row>
    <row r="12" spans="1:11" hidden="1" x14ac:dyDescent="0.2">
      <c r="A12" s="64" t="s">
        <v>15</v>
      </c>
      <c r="B12" s="57"/>
      <c r="C12" s="18"/>
      <c r="D12" s="19" t="s">
        <v>66</v>
      </c>
      <c r="E12" s="20">
        <v>2.47E-2</v>
      </c>
      <c r="F12" s="17">
        <f>84472.19*5+45000</f>
        <v>467360.95</v>
      </c>
      <c r="G12" s="216"/>
      <c r="H12" s="45"/>
      <c r="I12" s="85"/>
      <c r="J12" s="158"/>
    </row>
    <row r="13" spans="1:11" hidden="1" x14ac:dyDescent="0.2">
      <c r="A13" s="64" t="s">
        <v>15</v>
      </c>
      <c r="B13" s="57"/>
      <c r="C13" s="19"/>
      <c r="D13" s="19" t="s">
        <v>20</v>
      </c>
      <c r="E13" s="20">
        <v>4.9500000000000002E-2</v>
      </c>
      <c r="F13" s="17">
        <v>47220</v>
      </c>
      <c r="G13" s="216"/>
      <c r="H13" s="45"/>
      <c r="I13" s="85"/>
    </row>
    <row r="14" spans="1:11" hidden="1" x14ac:dyDescent="0.2">
      <c r="A14" s="64" t="s">
        <v>15</v>
      </c>
      <c r="B14" s="57"/>
      <c r="C14" s="19"/>
      <c r="D14" s="19" t="s">
        <v>67</v>
      </c>
      <c r="E14" s="20">
        <v>3.7900000000000003E-2</v>
      </c>
      <c r="F14" s="17">
        <v>188579.08</v>
      </c>
      <c r="G14" s="216"/>
      <c r="H14" s="45"/>
      <c r="I14" s="85"/>
    </row>
    <row r="15" spans="1:11" hidden="1" x14ac:dyDescent="0.2">
      <c r="A15" s="64" t="s">
        <v>15</v>
      </c>
      <c r="B15" s="57"/>
      <c r="C15" s="19"/>
      <c r="D15" s="19" t="s">
        <v>68</v>
      </c>
      <c r="E15" s="20">
        <v>3.8899999999999997E-2</v>
      </c>
      <c r="F15" s="22">
        <v>306120</v>
      </c>
      <c r="G15" s="217"/>
      <c r="H15" s="45"/>
      <c r="I15" s="85"/>
    </row>
    <row r="16" spans="1:11" hidden="1" x14ac:dyDescent="0.2">
      <c r="A16" s="64" t="s">
        <v>15</v>
      </c>
      <c r="B16" s="57"/>
      <c r="C16" s="19"/>
      <c r="D16" s="19" t="s">
        <v>69</v>
      </c>
      <c r="E16" s="20">
        <v>6.9500000000000006E-2</v>
      </c>
      <c r="F16" s="17">
        <v>48922.52</v>
      </c>
      <c r="G16" s="216"/>
      <c r="H16" s="45"/>
      <c r="I16" s="90"/>
    </row>
    <row r="17" spans="1:11" ht="13.5" hidden="1" thickBot="1" x14ac:dyDescent="0.25">
      <c r="A17" s="64"/>
      <c r="B17" s="57"/>
      <c r="C17" s="18"/>
      <c r="D17" s="26" t="s">
        <v>14</v>
      </c>
      <c r="E17" s="19"/>
      <c r="F17" s="17"/>
      <c r="G17" s="218">
        <f t="shared" ref="G17:I17" si="0">SUM(G12:G16)</f>
        <v>0</v>
      </c>
      <c r="H17" s="28">
        <f t="shared" si="0"/>
        <v>0</v>
      </c>
      <c r="I17" s="27">
        <f t="shared" si="0"/>
        <v>0</v>
      </c>
    </row>
    <row r="18" spans="1:11" x14ac:dyDescent="0.2">
      <c r="A18" s="72"/>
      <c r="B18" s="73"/>
      <c r="C18" s="74"/>
      <c r="D18" s="24"/>
      <c r="E18" s="24"/>
      <c r="F18" s="56"/>
      <c r="G18" s="219"/>
      <c r="H18" s="157"/>
      <c r="I18" s="156"/>
    </row>
    <row r="19" spans="1:11" hidden="1" x14ac:dyDescent="0.2">
      <c r="A19" s="72" t="s">
        <v>29</v>
      </c>
      <c r="B19" s="165" t="s">
        <v>30</v>
      </c>
      <c r="C19" s="24"/>
      <c r="D19" s="24" t="s">
        <v>31</v>
      </c>
      <c r="E19" s="56" t="s">
        <v>46</v>
      </c>
      <c r="F19" s="56">
        <v>0</v>
      </c>
      <c r="G19" s="156">
        <v>0</v>
      </c>
      <c r="H19" s="157"/>
      <c r="I19" s="156"/>
    </row>
    <row r="20" spans="1:11" x14ac:dyDescent="0.2">
      <c r="A20" s="64"/>
      <c r="B20" s="104"/>
      <c r="C20" s="19"/>
      <c r="D20" s="19"/>
      <c r="E20" s="95"/>
      <c r="F20" s="17"/>
      <c r="G20" s="220"/>
      <c r="H20" s="157"/>
      <c r="I20" s="156"/>
    </row>
    <row r="21" spans="1:11" x14ac:dyDescent="0.2">
      <c r="A21" s="64" t="s">
        <v>74</v>
      </c>
      <c r="B21" s="104"/>
      <c r="C21" s="19"/>
      <c r="D21" s="19" t="s">
        <v>76</v>
      </c>
      <c r="E21" s="95" t="s">
        <v>17</v>
      </c>
      <c r="F21" s="17">
        <f>+G21</f>
        <v>396000</v>
      </c>
      <c r="G21" s="221">
        <v>396000</v>
      </c>
      <c r="H21" s="157"/>
      <c r="I21" s="156"/>
      <c r="J21" s="1" t="s">
        <v>78</v>
      </c>
    </row>
    <row r="22" spans="1:11" x14ac:dyDescent="0.2">
      <c r="A22" s="64" t="s">
        <v>74</v>
      </c>
      <c r="B22" s="104"/>
      <c r="C22" s="19"/>
      <c r="D22" s="19" t="s">
        <v>75</v>
      </c>
      <c r="E22" s="95" t="s">
        <v>17</v>
      </c>
      <c r="F22" s="17">
        <v>69000</v>
      </c>
      <c r="G22" s="220">
        <v>69000</v>
      </c>
      <c r="H22" s="205"/>
      <c r="I22" s="156"/>
      <c r="J22" s="1" t="s">
        <v>78</v>
      </c>
    </row>
    <row r="23" spans="1:11" x14ac:dyDescent="0.2">
      <c r="A23" s="191"/>
      <c r="B23" s="165"/>
      <c r="C23" s="24"/>
      <c r="D23" s="169"/>
      <c r="E23" s="166"/>
      <c r="F23" s="155"/>
      <c r="G23" s="222"/>
      <c r="H23" s="205"/>
      <c r="I23" s="156"/>
    </row>
    <row r="24" spans="1:11" x14ac:dyDescent="0.2">
      <c r="A24" s="196" t="s">
        <v>80</v>
      </c>
      <c r="B24" s="202"/>
      <c r="C24" s="19"/>
      <c r="D24" s="19"/>
      <c r="E24" s="95"/>
      <c r="F24" s="17"/>
      <c r="G24" s="85"/>
      <c r="H24" s="206"/>
      <c r="I24" s="85"/>
    </row>
    <row r="25" spans="1:11" x14ac:dyDescent="0.2">
      <c r="A25" s="201" t="s">
        <v>29</v>
      </c>
      <c r="B25" s="202"/>
      <c r="C25" s="19"/>
      <c r="D25" s="19" t="s">
        <v>35</v>
      </c>
      <c r="E25" s="95" t="s">
        <v>10</v>
      </c>
      <c r="F25" s="17">
        <v>42000</v>
      </c>
      <c r="G25" s="85">
        <v>0</v>
      </c>
      <c r="H25" s="206"/>
      <c r="I25" s="85"/>
      <c r="J25" s="38" t="s">
        <v>79</v>
      </c>
      <c r="K25" s="180"/>
    </row>
    <row r="26" spans="1:11" x14ac:dyDescent="0.2">
      <c r="A26" s="201" t="s">
        <v>29</v>
      </c>
      <c r="B26" s="202"/>
      <c r="C26" s="19"/>
      <c r="D26" s="19" t="s">
        <v>39</v>
      </c>
      <c r="E26" s="95" t="s">
        <v>11</v>
      </c>
      <c r="F26" s="17">
        <v>95000</v>
      </c>
      <c r="G26" s="85">
        <v>0</v>
      </c>
      <c r="H26" s="207"/>
      <c r="I26" s="200"/>
      <c r="J26" s="38" t="s">
        <v>79</v>
      </c>
      <c r="K26" s="180"/>
    </row>
    <row r="27" spans="1:11" x14ac:dyDescent="0.2">
      <c r="A27" s="201" t="s">
        <v>74</v>
      </c>
      <c r="B27" s="202"/>
      <c r="C27" s="19"/>
      <c r="D27" s="19" t="s">
        <v>44</v>
      </c>
      <c r="E27" s="95" t="s">
        <v>10</v>
      </c>
      <c r="F27" s="17">
        <v>5500000</v>
      </c>
      <c r="G27" s="220">
        <v>0</v>
      </c>
      <c r="H27" s="206"/>
      <c r="I27" s="85"/>
      <c r="J27" s="38" t="s">
        <v>79</v>
      </c>
      <c r="K27" s="180"/>
    </row>
    <row r="28" spans="1:11" x14ac:dyDescent="0.2">
      <c r="A28" s="201" t="s">
        <v>74</v>
      </c>
      <c r="B28" s="202"/>
      <c r="C28" s="19"/>
      <c r="D28" s="19" t="s">
        <v>50</v>
      </c>
      <c r="E28" s="95" t="s">
        <v>49</v>
      </c>
      <c r="F28" s="17">
        <v>639000</v>
      </c>
      <c r="G28" s="220">
        <v>0</v>
      </c>
      <c r="H28" s="206"/>
      <c r="I28" s="85"/>
      <c r="J28" s="38" t="s">
        <v>79</v>
      </c>
      <c r="K28" s="180"/>
    </row>
    <row r="29" spans="1:11" x14ac:dyDescent="0.2">
      <c r="A29" s="64"/>
      <c r="B29" s="57"/>
      <c r="C29" s="19"/>
      <c r="D29" s="19"/>
      <c r="E29" s="25"/>
      <c r="F29" s="25"/>
      <c r="G29" s="220"/>
      <c r="H29" s="45"/>
      <c r="I29" s="85"/>
      <c r="J29" s="180"/>
      <c r="K29" s="180"/>
    </row>
    <row r="30" spans="1:11" ht="13.5" thickBot="1" x14ac:dyDescent="0.25">
      <c r="A30" s="29"/>
      <c r="B30" s="197"/>
      <c r="C30" s="198"/>
      <c r="D30" s="30" t="s">
        <v>16</v>
      </c>
      <c r="E30" s="25"/>
      <c r="F30" s="25"/>
      <c r="G30" s="218">
        <f>SUM(G19:G29)</f>
        <v>465000</v>
      </c>
      <c r="H30" s="28">
        <f>SUM(H19:H29)</f>
        <v>0</v>
      </c>
      <c r="I30" s="27">
        <f>SUM(I19:I29)</f>
        <v>0</v>
      </c>
    </row>
    <row r="31" spans="1:11" ht="14.25" thickTop="1" thickBot="1" x14ac:dyDescent="0.25">
      <c r="A31" s="29"/>
      <c r="B31" s="197"/>
      <c r="C31" s="198"/>
      <c r="D31" s="31" t="s">
        <v>28</v>
      </c>
      <c r="E31" s="31"/>
      <c r="F31" s="25"/>
      <c r="G31" s="223">
        <f>G17+G30</f>
        <v>465000</v>
      </c>
      <c r="H31" s="46">
        <f>H17+H30</f>
        <v>0</v>
      </c>
      <c r="I31" s="86">
        <f>I17+I30</f>
        <v>0</v>
      </c>
    </row>
    <row r="32" spans="1:11" ht="13.5" thickTop="1" x14ac:dyDescent="0.2">
      <c r="A32" s="29"/>
      <c r="B32" s="197"/>
      <c r="C32" s="198"/>
      <c r="D32" s="33"/>
      <c r="E32" s="33"/>
      <c r="F32" s="15"/>
      <c r="G32" s="224"/>
      <c r="H32" s="47"/>
      <c r="I32" s="87"/>
    </row>
    <row r="33" spans="1:9" ht="15.75" thickBot="1" x14ac:dyDescent="0.3">
      <c r="A33" s="62"/>
      <c r="B33" s="192"/>
      <c r="C33" s="193"/>
      <c r="D33" s="35" t="s">
        <v>22</v>
      </c>
      <c r="E33" s="35"/>
      <c r="F33" s="35"/>
      <c r="G33" s="88">
        <f>G10-G31</f>
        <v>0</v>
      </c>
      <c r="H33" s="107">
        <f>H10-H31</f>
        <v>0</v>
      </c>
      <c r="I33" s="88">
        <f>I10-I31</f>
        <v>0</v>
      </c>
    </row>
    <row r="34" spans="1:9" ht="4.5" customHeight="1" x14ac:dyDescent="0.2">
      <c r="A34" s="179"/>
      <c r="B34" s="168"/>
      <c r="C34" s="180"/>
      <c r="D34" s="180"/>
      <c r="E34" s="180"/>
      <c r="F34" s="181"/>
      <c r="G34" s="182"/>
      <c r="H34" s="182"/>
      <c r="I34" s="182"/>
    </row>
    <row r="35" spans="1:9" x14ac:dyDescent="0.2">
      <c r="A35" s="179"/>
      <c r="B35" s="168"/>
      <c r="C35" s="180"/>
      <c r="D35" s="179"/>
      <c r="E35" s="179"/>
      <c r="F35" s="179"/>
      <c r="G35" s="159"/>
      <c r="H35" s="159"/>
      <c r="I35" s="159"/>
    </row>
    <row r="36" spans="1:9" x14ac:dyDescent="0.2">
      <c r="A36" s="179"/>
      <c r="B36" s="168"/>
      <c r="C36" s="180"/>
      <c r="D36" s="179"/>
      <c r="E36" s="179"/>
      <c r="F36" s="179"/>
      <c r="G36" s="159"/>
      <c r="H36" s="159"/>
      <c r="I36" s="159"/>
    </row>
    <row r="37" spans="1:9" x14ac:dyDescent="0.2">
      <c r="A37" s="179"/>
      <c r="B37" s="168"/>
      <c r="G37" s="159"/>
      <c r="H37" s="159"/>
      <c r="I37" s="159"/>
    </row>
    <row r="38" spans="1:9" x14ac:dyDescent="0.2">
      <c r="F38" s="2"/>
      <c r="H38" s="159"/>
      <c r="I38" s="159"/>
    </row>
    <row r="39" spans="1:9" x14ac:dyDescent="0.2">
      <c r="F39" s="2"/>
    </row>
    <row r="40" spans="1:9" x14ac:dyDescent="0.2">
      <c r="F40" s="2"/>
    </row>
  </sheetData>
  <pageMargins left="0.7" right="0.7" top="0.75" bottom="0.75" header="0.3" footer="0.3"/>
  <pageSetup scale="105" fitToHeight="0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FY22 CAPITAL PLAN as of 020221</vt:lpstr>
      <vt:lpstr>FY21 Capital ORIGINAL VOTED</vt:lpstr>
      <vt:lpstr>STM 2020 Nov Update After FC</vt:lpstr>
      <vt:lpstr>FY21 Capital UPDATED 41320</vt:lpstr>
      <vt:lpstr>FY20 June Copy for distribution</vt:lpstr>
      <vt:lpstr>STM 2020 Nov Update</vt:lpstr>
      <vt:lpstr>'FY20 June Copy for distribution'!Print_Area</vt:lpstr>
      <vt:lpstr>'FY21 Capital ORIGINAL VOTED'!Print_Area</vt:lpstr>
      <vt:lpstr>'FY21 Capital UPDATED 41320'!Print_Area</vt:lpstr>
      <vt:lpstr>'FY22 CAPITAL PLAN as of 020221'!Print_Area</vt:lpstr>
      <vt:lpstr>'STM 2020 Nov Update'!Print_Area</vt:lpstr>
      <vt:lpstr>'STM 2020 Nov Update After FC'!Print_Area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Moseley</dc:creator>
  <cp:lastModifiedBy>Emily Martin</cp:lastModifiedBy>
  <cp:lastPrinted>2021-02-03T20:13:07Z</cp:lastPrinted>
  <dcterms:created xsi:type="dcterms:W3CDTF">2019-01-11T14:01:38Z</dcterms:created>
  <dcterms:modified xsi:type="dcterms:W3CDTF">2021-04-28T20:19:58Z</dcterms:modified>
</cp:coreProperties>
</file>