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Users\emartin\My Documents\1. My Files\Town Meetings\May 2021 ATM-STM\"/>
    </mc:Choice>
  </mc:AlternateContent>
  <xr:revisionPtr revIDLastSave="0" documentId="8_{06876567-F0BB-4077-A83A-1D69A69E6DCA}" xr6:coauthVersionLast="36" xr6:coauthVersionMax="36" xr10:uidLastSave="{00000000-0000-0000-0000-000000000000}"/>
  <bookViews>
    <workbookView xWindow="0" yWindow="0" windowWidth="23040" windowHeight="9060" xr2:uid="{599C02E5-A738-46DF-99D1-9102316C41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I37" i="1" s="1"/>
  <c r="J37" i="1" s="1"/>
  <c r="I36" i="1"/>
  <c r="J36" i="1" s="1"/>
  <c r="G36" i="1"/>
  <c r="G32" i="1"/>
  <c r="I32" i="1" s="1"/>
  <c r="J32" i="1" s="1"/>
  <c r="I30" i="1"/>
  <c r="J30" i="1" s="1"/>
  <c r="G29" i="1"/>
  <c r="I29" i="1" s="1"/>
  <c r="J29" i="1" s="1"/>
  <c r="G28" i="1"/>
  <c r="I28" i="1" s="1"/>
  <c r="J28" i="1" s="1"/>
  <c r="G27" i="1"/>
  <c r="I27" i="1" s="1"/>
  <c r="J27" i="1" s="1"/>
  <c r="G24" i="1"/>
  <c r="I24" i="1" s="1"/>
  <c r="J24" i="1" s="1"/>
  <c r="G21" i="1"/>
  <c r="I21" i="1" s="1"/>
  <c r="J21" i="1" s="1"/>
  <c r="G20" i="1"/>
  <c r="I20" i="1" s="1"/>
  <c r="J20" i="1" s="1"/>
  <c r="G19" i="1"/>
  <c r="I19" i="1" s="1"/>
  <c r="J19" i="1" s="1"/>
  <c r="G18" i="1"/>
  <c r="I18" i="1" s="1"/>
  <c r="J18" i="1" s="1"/>
  <c r="G17" i="1"/>
  <c r="I17" i="1" s="1"/>
  <c r="J17" i="1" s="1"/>
  <c r="G16" i="1"/>
  <c r="I16" i="1" s="1"/>
  <c r="J16" i="1" s="1"/>
  <c r="G15" i="1"/>
  <c r="I15" i="1" s="1"/>
  <c r="J15" i="1" s="1"/>
  <c r="H11" i="1"/>
  <c r="I11" i="1" s="1"/>
  <c r="J11" i="1" s="1"/>
  <c r="H10" i="1"/>
  <c r="I10" i="1" s="1"/>
  <c r="J10" i="1" s="1"/>
  <c r="H6" i="1"/>
  <c r="I6" i="1" s="1"/>
  <c r="J6" i="1" s="1"/>
  <c r="H24" i="1" l="1"/>
  <c r="H40" i="1" s="1"/>
</calcChain>
</file>

<file path=xl/sharedStrings.xml><?xml version="1.0" encoding="utf-8"?>
<sst xmlns="http://schemas.openxmlformats.org/spreadsheetml/2006/main" count="133" uniqueCount="67">
  <si>
    <t>Wage and Salary Schedule FY22</t>
  </si>
  <si>
    <t>ATM 05/19/2021, Article 7</t>
  </si>
  <si>
    <t xml:space="preserve">Schedule B </t>
  </si>
  <si>
    <t>Effective July 1, 2021</t>
  </si>
  <si>
    <t xml:space="preserve">ARTICLE # </t>
  </si>
  <si>
    <t>ARTICLE#</t>
  </si>
  <si>
    <t>Job Title</t>
  </si>
  <si>
    <t>FY 21 Salary/
Hourly Rate</t>
  </si>
  <si>
    <t>Current TM Voted Maximum</t>
  </si>
  <si>
    <t>Rate of Pay</t>
  </si>
  <si>
    <t>AMENDMENTS</t>
  </si>
  <si>
    <t>Hourly 
Increase</t>
  </si>
  <si>
    <t>Funding Needs for FY22 Budget</t>
  </si>
  <si>
    <t>Proposed FY22 Salary</t>
  </si>
  <si>
    <t>Change</t>
  </si>
  <si>
    <t>Veterans' Agent Part Time</t>
  </si>
  <si>
    <t>Annual</t>
  </si>
  <si>
    <t>2% Increase to FY21 Salary/Raise Maximum by $75.63</t>
  </si>
  <si>
    <t>N/A</t>
  </si>
  <si>
    <t>PWD Supervisor</t>
  </si>
  <si>
    <t>No changes - not a currently filled position under wage and salary</t>
  </si>
  <si>
    <t>Town Counsel</t>
  </si>
  <si>
    <t>No changes - not a currently filled position</t>
  </si>
  <si>
    <t>Building Inspector</t>
  </si>
  <si>
    <t>Plumbing and Gas Inspector</t>
  </si>
  <si>
    <t>2% Increase to FY21 Salary</t>
  </si>
  <si>
    <t>Wiring Inspector</t>
  </si>
  <si>
    <t>Sealer of Weights and Measures</t>
  </si>
  <si>
    <t>Youth Coordinator</t>
  </si>
  <si>
    <t>Parking Clerk</t>
  </si>
  <si>
    <t>Health Agent</t>
  </si>
  <si>
    <t>Hourly</t>
  </si>
  <si>
    <t>2% Increase to FY21 Hourly Rate</t>
  </si>
  <si>
    <t>Laborer Part Time</t>
  </si>
  <si>
    <t>Principal Clerk Part Time</t>
  </si>
  <si>
    <t>COA Coordinator</t>
  </si>
  <si>
    <t>Assistant COA Coordinator</t>
  </si>
  <si>
    <t>Van Driver</t>
  </si>
  <si>
    <t>2% Increase to FY21 Hourly Rate/Raise Maximum by $0.11</t>
  </si>
  <si>
    <t>Public Safety Dispatcher PT</t>
  </si>
  <si>
    <t>Information Technology (IT) Coordinator</t>
  </si>
  <si>
    <t>Call Men on Duty</t>
  </si>
  <si>
    <t>Special Officers</t>
  </si>
  <si>
    <t>Matrons</t>
  </si>
  <si>
    <t>Assistant ACO</t>
  </si>
  <si>
    <t>Assistant Building Inspector</t>
  </si>
  <si>
    <t>Assist. Plumbing/Gas Inspector</t>
  </si>
  <si>
    <t>Assistant Wiring Inspector</t>
  </si>
  <si>
    <t>Conservation Officer Part Time</t>
  </si>
  <si>
    <t>Library Page</t>
  </si>
  <si>
    <t>MA Minimum Wage</t>
  </si>
  <si>
    <t>MA Min. Wage</t>
  </si>
  <si>
    <t>No change - per Massachusetts minimum wage</t>
  </si>
  <si>
    <t>Plow Drivers</t>
  </si>
  <si>
    <t>PWD Temporary Seasonal Help</t>
  </si>
  <si>
    <t>Public Health Nurse Part Time</t>
  </si>
  <si>
    <t>Election Workers</t>
  </si>
  <si>
    <t>Election Wardens</t>
  </si>
  <si>
    <t>Per Day</t>
  </si>
  <si>
    <t>2% Increase to FY21 Rate/Raise Maximum</t>
  </si>
  <si>
    <t>Election Clerks</t>
  </si>
  <si>
    <t>Town Meeting Workers</t>
  </si>
  <si>
    <t xml:space="preserve">Election Registrars </t>
  </si>
  <si>
    <t>Per MGL 41;19G</t>
  </si>
  <si>
    <t>Quarterly</t>
  </si>
  <si>
    <t>No Change - per MGL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</si>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</sst>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6" fillId="0" borderId="1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/>
    <xf numFmtId="43" fontId="11" fillId="0" borderId="9" xfId="1" applyFont="1" applyFill="1" applyBorder="1"/>
    <xf numFmtId="44" fontId="11" fillId="0" borderId="10" xfId="2" applyFont="1" applyFill="1" applyBorder="1"/>
    <xf numFmtId="0" fontId="11" fillId="0" borderId="11" xfId="0" applyFont="1" applyFill="1" applyBorder="1" applyAlignment="1">
      <alignment horizontal="center"/>
    </xf>
    <xf numFmtId="9" fontId="11" fillId="0" borderId="12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3" fontId="4" fillId="0" borderId="14" xfId="1" applyNumberFormat="1" applyFont="1" applyFill="1" applyBorder="1" applyAlignment="1">
      <alignment horizontal="center"/>
    </xf>
    <xf numFmtId="9" fontId="4" fillId="0" borderId="15" xfId="3" quotePrefix="1" applyFont="1" applyFill="1" applyBorder="1" applyAlignment="1">
      <alignment horizontal="center"/>
    </xf>
    <xf numFmtId="0" fontId="11" fillId="0" borderId="16" xfId="0" applyFont="1" applyFill="1" applyBorder="1"/>
    <xf numFmtId="43" fontId="11" fillId="0" borderId="17" xfId="1" applyFont="1" applyFill="1" applyBorder="1"/>
    <xf numFmtId="44" fontId="11" fillId="0" borderId="17" xfId="2" applyFont="1" applyFill="1" applyBorder="1"/>
    <xf numFmtId="0" fontId="11" fillId="0" borderId="18" xfId="0" applyFont="1" applyFill="1" applyBorder="1" applyAlignment="1">
      <alignment horizontal="center"/>
    </xf>
    <xf numFmtId="9" fontId="11" fillId="0" borderId="19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9" fontId="4" fillId="4" borderId="21" xfId="3" quotePrefix="1" applyFont="1" applyFill="1" applyBorder="1" applyAlignment="1">
      <alignment horizontal="center"/>
    </xf>
    <xf numFmtId="0" fontId="11" fillId="0" borderId="16" xfId="0" applyFont="1" applyFill="1" applyBorder="1" applyAlignment="1">
      <alignment vertical="top"/>
    </xf>
    <xf numFmtId="43" fontId="11" fillId="0" borderId="17" xfId="1" applyFont="1" applyFill="1" applyBorder="1" applyAlignment="1">
      <alignment vertical="top"/>
    </xf>
    <xf numFmtId="44" fontId="11" fillId="0" borderId="17" xfId="2" applyFont="1" applyFill="1" applyBorder="1" applyAlignment="1">
      <alignment vertical="top"/>
    </xf>
    <xf numFmtId="0" fontId="11" fillId="0" borderId="18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/>
    </xf>
    <xf numFmtId="43" fontId="4" fillId="0" borderId="23" xfId="1" applyFont="1" applyFill="1" applyBorder="1" applyAlignment="1">
      <alignment horizontal="center"/>
    </xf>
    <xf numFmtId="9" fontId="4" fillId="0" borderId="21" xfId="3" quotePrefix="1" applyFont="1" applyFill="1" applyBorder="1" applyAlignment="1">
      <alignment horizontal="center"/>
    </xf>
    <xf numFmtId="43" fontId="4" fillId="0" borderId="22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9" fontId="4" fillId="0" borderId="21" xfId="3" applyFont="1" applyFill="1" applyBorder="1" applyAlignment="1">
      <alignment horizontal="center"/>
    </xf>
    <xf numFmtId="164" fontId="4" fillId="0" borderId="23" xfId="1" applyNumberFormat="1" applyFont="1" applyFill="1" applyBorder="1" applyAlignment="1">
      <alignment horizontal="center"/>
    </xf>
    <xf numFmtId="43" fontId="11" fillId="0" borderId="17" xfId="1" applyFont="1" applyFill="1" applyBorder="1" applyAlignment="1">
      <alignment horizontal="center"/>
    </xf>
    <xf numFmtId="44" fontId="11" fillId="0" borderId="17" xfId="2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8" fontId="11" fillId="0" borderId="17" xfId="2" applyNumberFormat="1" applyFont="1" applyFill="1" applyBorder="1"/>
    <xf numFmtId="6" fontId="11" fillId="0" borderId="17" xfId="2" applyNumberFormat="1" applyFont="1" applyFill="1" applyBorder="1"/>
    <xf numFmtId="6" fontId="11" fillId="0" borderId="17" xfId="2" applyNumberFormat="1" applyFont="1" applyFill="1" applyBorder="1" applyAlignment="1"/>
    <xf numFmtId="0" fontId="11" fillId="0" borderId="25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/>
    <xf numFmtId="43" fontId="11" fillId="0" borderId="27" xfId="1" applyFont="1" applyFill="1" applyBorder="1" applyAlignment="1">
      <alignment horizontal="right"/>
    </xf>
    <xf numFmtId="44" fontId="11" fillId="0" borderId="27" xfId="2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9" fontId="4" fillId="4" borderId="31" xfId="3" quotePrefix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8" fontId="4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164" fontId="11" fillId="0" borderId="32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17E8B-3E43-457F-907F-9AFD407CE2A1}">
  <dimension ref="A1:J41"/>
  <sheetViews>
    <sheetView tabSelected="1" workbookViewId="0">
      <selection activeCell="L21" sqref="L21:L22"/>
    </sheetView>
  </sheetViews>
  <sheetFormatPr defaultRowHeight="14.4" x14ac:dyDescent="0.3"/>
  <cols>
    <col min="1" max="1" width="34.21875" bestFit="1" customWidth="1"/>
    <col min="2" max="2" width="18.44140625" bestFit="1" customWidth="1"/>
    <col min="3" max="3" width="16.109375" bestFit="1" customWidth="1"/>
    <col min="5" max="5" width="55.33203125" bestFit="1" customWidth="1"/>
    <col min="9" max="9" width="10.44140625" bestFit="1" customWidth="1"/>
  </cols>
  <sheetData>
    <row r="1" spans="1:10" x14ac:dyDescent="0.3">
      <c r="A1" s="1" t="s">
        <v>0</v>
      </c>
      <c r="B1" s="1"/>
      <c r="C1" s="2"/>
      <c r="D1" s="2"/>
      <c r="E1" s="3" t="s">
        <v>1</v>
      </c>
      <c r="F1" s="4"/>
      <c r="G1" s="5" t="s">
        <v>1</v>
      </c>
      <c r="H1" s="5"/>
      <c r="I1" s="5"/>
      <c r="J1" s="5"/>
    </row>
    <row r="2" spans="1:10" x14ac:dyDescent="0.3">
      <c r="A2" s="6" t="s">
        <v>2</v>
      </c>
      <c r="B2" s="7"/>
      <c r="C2" s="8"/>
      <c r="D2" s="2"/>
      <c r="E2" s="9" t="s">
        <v>3</v>
      </c>
      <c r="F2" s="8"/>
      <c r="G2" s="10" t="s">
        <v>3</v>
      </c>
      <c r="H2" s="10"/>
      <c r="I2" s="10"/>
      <c r="J2" s="10"/>
    </row>
    <row r="3" spans="1:10" ht="16.2" thickBot="1" x14ac:dyDescent="0.35">
      <c r="A3" s="7"/>
      <c r="B3" s="7"/>
      <c r="C3" s="11"/>
      <c r="D3" s="2"/>
      <c r="E3" s="12"/>
      <c r="F3" s="12"/>
      <c r="G3" s="13"/>
      <c r="H3" s="13"/>
      <c r="I3" s="13"/>
      <c r="J3" s="14"/>
    </row>
    <row r="4" spans="1:10" ht="15" thickBot="1" x14ac:dyDescent="0.35">
      <c r="A4" s="15"/>
      <c r="B4" s="15"/>
      <c r="C4" s="16"/>
      <c r="D4" s="17"/>
      <c r="E4" s="18" t="s">
        <v>4</v>
      </c>
      <c r="F4" s="12"/>
      <c r="G4" s="19" t="s">
        <v>5</v>
      </c>
      <c r="H4" s="20"/>
      <c r="I4" s="21"/>
      <c r="J4" s="22"/>
    </row>
    <row r="5" spans="1:10" ht="41.4" thickBot="1" x14ac:dyDescent="0.35">
      <c r="A5" s="23" t="s">
        <v>6</v>
      </c>
      <c r="B5" s="24" t="s">
        <v>7</v>
      </c>
      <c r="C5" s="24" t="s">
        <v>8</v>
      </c>
      <c r="D5" s="25" t="s">
        <v>9</v>
      </c>
      <c r="E5" s="24" t="s">
        <v>10</v>
      </c>
      <c r="F5" s="26"/>
      <c r="G5" s="27" t="s">
        <v>11</v>
      </c>
      <c r="H5" s="28" t="s">
        <v>12</v>
      </c>
      <c r="I5" s="29" t="s">
        <v>13</v>
      </c>
      <c r="J5" s="30" t="s">
        <v>14</v>
      </c>
    </row>
    <row r="6" spans="1:10" x14ac:dyDescent="0.3">
      <c r="A6" s="31" t="s">
        <v>15</v>
      </c>
      <c r="B6" s="32">
        <v>10399.280000000001</v>
      </c>
      <c r="C6" s="33">
        <v>10607.27</v>
      </c>
      <c r="D6" s="34" t="s">
        <v>16</v>
      </c>
      <c r="E6" s="35" t="s">
        <v>17</v>
      </c>
      <c r="F6" s="26"/>
      <c r="G6" s="36" t="s">
        <v>18</v>
      </c>
      <c r="H6" s="37">
        <f>B6*0.02</f>
        <v>207.98560000000001</v>
      </c>
      <c r="I6" s="37">
        <f>+H6+B6</f>
        <v>10607.265600000001</v>
      </c>
      <c r="J6" s="38">
        <f>SUM(I6-B6)/B6</f>
        <v>1.9999999999999997E-2</v>
      </c>
    </row>
    <row r="7" spans="1:10" x14ac:dyDescent="0.3">
      <c r="A7" s="39" t="s">
        <v>19</v>
      </c>
      <c r="B7" s="40">
        <v>66332.240000000005</v>
      </c>
      <c r="C7" s="41">
        <v>67622.63</v>
      </c>
      <c r="D7" s="42" t="s">
        <v>16</v>
      </c>
      <c r="E7" s="43" t="s">
        <v>20</v>
      </c>
      <c r="F7" s="26"/>
      <c r="G7" s="44"/>
      <c r="H7" s="45"/>
      <c r="I7" s="46"/>
      <c r="J7" s="47"/>
    </row>
    <row r="8" spans="1:10" x14ac:dyDescent="0.3">
      <c r="A8" s="39" t="s">
        <v>21</v>
      </c>
      <c r="B8" s="40">
        <v>0</v>
      </c>
      <c r="C8" s="41">
        <v>27626.81</v>
      </c>
      <c r="D8" s="42" t="s">
        <v>16</v>
      </c>
      <c r="E8" s="43" t="s">
        <v>22</v>
      </c>
      <c r="F8" s="26"/>
      <c r="G8" s="44"/>
      <c r="H8" s="45"/>
      <c r="I8" s="46"/>
      <c r="J8" s="47"/>
    </row>
    <row r="9" spans="1:10" ht="15" thickBot="1" x14ac:dyDescent="0.35">
      <c r="A9" s="39" t="s">
        <v>23</v>
      </c>
      <c r="B9" s="40">
        <v>20105.73</v>
      </c>
      <c r="C9" s="41">
        <v>30632.28</v>
      </c>
      <c r="D9" s="42" t="s">
        <v>16</v>
      </c>
      <c r="E9" s="43" t="s">
        <v>20</v>
      </c>
      <c r="F9" s="26"/>
      <c r="G9" s="44"/>
      <c r="H9" s="45"/>
      <c r="I9" s="46"/>
      <c r="J9" s="47"/>
    </row>
    <row r="10" spans="1:10" ht="15" thickBot="1" x14ac:dyDescent="0.35">
      <c r="A10" s="48" t="s">
        <v>24</v>
      </c>
      <c r="B10" s="49">
        <v>16296.4</v>
      </c>
      <c r="C10" s="50">
        <v>20771.59</v>
      </c>
      <c r="D10" s="51" t="s">
        <v>16</v>
      </c>
      <c r="E10" s="35" t="s">
        <v>25</v>
      </c>
      <c r="F10" s="26"/>
      <c r="G10" s="52" t="s">
        <v>18</v>
      </c>
      <c r="H10" s="37">
        <f>B10*0.02</f>
        <v>325.928</v>
      </c>
      <c r="I10" s="53">
        <f>+H10+B10</f>
        <v>16622.328000000001</v>
      </c>
      <c r="J10" s="54">
        <f>SUM(I10-B10)/B10</f>
        <v>2.0000000000000104E-2</v>
      </c>
    </row>
    <row r="11" spans="1:10" x14ac:dyDescent="0.3">
      <c r="A11" s="39" t="s">
        <v>26</v>
      </c>
      <c r="B11" s="40">
        <v>17468.07</v>
      </c>
      <c r="C11" s="41">
        <v>21397.34</v>
      </c>
      <c r="D11" s="42" t="s">
        <v>16</v>
      </c>
      <c r="E11" s="35" t="s">
        <v>25</v>
      </c>
      <c r="F11" s="26"/>
      <c r="G11" s="52" t="s">
        <v>18</v>
      </c>
      <c r="H11" s="37">
        <f>B11*0.02</f>
        <v>349.3614</v>
      </c>
      <c r="I11" s="53">
        <f>+H11+B11</f>
        <v>17817.431400000001</v>
      </c>
      <c r="J11" s="54">
        <f>SUM(I11-B11)/B11</f>
        <v>2.0000000000000091E-2</v>
      </c>
    </row>
    <row r="12" spans="1:10" x14ac:dyDescent="0.3">
      <c r="A12" s="39" t="s">
        <v>27</v>
      </c>
      <c r="B12" s="40">
        <v>4504.6499999999996</v>
      </c>
      <c r="C12" s="41">
        <v>4653.22</v>
      </c>
      <c r="D12" s="42" t="s">
        <v>16</v>
      </c>
      <c r="E12" s="43" t="s">
        <v>20</v>
      </c>
      <c r="F12" s="26"/>
      <c r="G12" s="44"/>
      <c r="H12" s="45"/>
      <c r="I12" s="46"/>
      <c r="J12" s="47"/>
    </row>
    <row r="13" spans="1:10" x14ac:dyDescent="0.3">
      <c r="A13" s="39" t="s">
        <v>28</v>
      </c>
      <c r="B13" s="40"/>
      <c r="C13" s="41">
        <v>32501.9</v>
      </c>
      <c r="D13" s="42" t="s">
        <v>16</v>
      </c>
      <c r="E13" s="43" t="s">
        <v>22</v>
      </c>
      <c r="F13" s="26"/>
      <c r="G13" s="44"/>
      <c r="H13" s="45"/>
      <c r="I13" s="46"/>
      <c r="J13" s="47"/>
    </row>
    <row r="14" spans="1:10" ht="15" thickBot="1" x14ac:dyDescent="0.35">
      <c r="A14" s="39" t="s">
        <v>29</v>
      </c>
      <c r="B14" s="40"/>
      <c r="C14" s="41">
        <v>283.24</v>
      </c>
      <c r="D14" s="42" t="s">
        <v>16</v>
      </c>
      <c r="E14" s="43" t="s">
        <v>22</v>
      </c>
      <c r="F14" s="26"/>
      <c r="G14" s="44"/>
      <c r="H14" s="45"/>
      <c r="I14" s="46"/>
      <c r="J14" s="47"/>
    </row>
    <row r="15" spans="1:10" ht="15" thickBot="1" x14ac:dyDescent="0.35">
      <c r="A15" s="39" t="s">
        <v>30</v>
      </c>
      <c r="B15" s="40">
        <v>36</v>
      </c>
      <c r="C15" s="41">
        <v>37</v>
      </c>
      <c r="D15" s="42" t="s">
        <v>31</v>
      </c>
      <c r="E15" s="43" t="s">
        <v>32</v>
      </c>
      <c r="F15" s="26"/>
      <c r="G15" s="55">
        <f t="shared" ref="G15:G21" si="0">B15*0.02</f>
        <v>0.72</v>
      </c>
      <c r="H15" s="37"/>
      <c r="I15" s="56">
        <f>+G15+B15</f>
        <v>36.72</v>
      </c>
      <c r="J15" s="57">
        <f>SUM(I15-B15)/B15</f>
        <v>1.9999999999999969E-2</v>
      </c>
    </row>
    <row r="16" spans="1:10" ht="15" thickBot="1" x14ac:dyDescent="0.35">
      <c r="A16" s="39" t="s">
        <v>33</v>
      </c>
      <c r="B16" s="40">
        <v>23.93</v>
      </c>
      <c r="C16" s="41">
        <v>25</v>
      </c>
      <c r="D16" s="42" t="s">
        <v>31</v>
      </c>
      <c r="E16" s="43" t="s">
        <v>32</v>
      </c>
      <c r="F16" s="26"/>
      <c r="G16" s="55">
        <f t="shared" si="0"/>
        <v>0.47860000000000003</v>
      </c>
      <c r="H16" s="37"/>
      <c r="I16" s="53">
        <f t="shared" ref="I16:I21" si="1">+G16+B16</f>
        <v>24.4086</v>
      </c>
      <c r="J16" s="54">
        <f>SUM(I16-B16)/B16</f>
        <v>2.0000000000000007E-2</v>
      </c>
    </row>
    <row r="17" spans="1:10" ht="15" thickBot="1" x14ac:dyDescent="0.35">
      <c r="A17" s="39" t="s">
        <v>34</v>
      </c>
      <c r="B17" s="40">
        <v>20.03</v>
      </c>
      <c r="C17" s="41">
        <v>20.69</v>
      </c>
      <c r="D17" s="42" t="s">
        <v>31</v>
      </c>
      <c r="E17" s="43" t="s">
        <v>32</v>
      </c>
      <c r="F17" s="26"/>
      <c r="G17" s="55">
        <f t="shared" si="0"/>
        <v>0.40060000000000001</v>
      </c>
      <c r="H17" s="37"/>
      <c r="I17" s="53">
        <f t="shared" si="1"/>
        <v>20.430600000000002</v>
      </c>
      <c r="J17" s="54">
        <f t="shared" ref="J17:J21" si="2">SUM(I17-B17)/B17</f>
        <v>2.0000000000000035E-2</v>
      </c>
    </row>
    <row r="18" spans="1:10" ht="15" thickBot="1" x14ac:dyDescent="0.35">
      <c r="A18" s="39" t="s">
        <v>35</v>
      </c>
      <c r="B18" s="40">
        <v>23.82</v>
      </c>
      <c r="C18" s="41">
        <v>25</v>
      </c>
      <c r="D18" s="42" t="s">
        <v>31</v>
      </c>
      <c r="E18" s="43" t="s">
        <v>32</v>
      </c>
      <c r="F18" s="26"/>
      <c r="G18" s="55">
        <f t="shared" si="0"/>
        <v>0.47639999999999999</v>
      </c>
      <c r="H18" s="37"/>
      <c r="I18" s="53">
        <f t="shared" si="1"/>
        <v>24.296400000000002</v>
      </c>
      <c r="J18" s="54">
        <f t="shared" si="2"/>
        <v>2.0000000000000073E-2</v>
      </c>
    </row>
    <row r="19" spans="1:10" ht="15" thickBot="1" x14ac:dyDescent="0.35">
      <c r="A19" s="39" t="s">
        <v>36</v>
      </c>
      <c r="B19" s="40">
        <v>20.81</v>
      </c>
      <c r="C19" s="41">
        <v>22</v>
      </c>
      <c r="D19" s="42" t="s">
        <v>31</v>
      </c>
      <c r="E19" s="43" t="s">
        <v>32</v>
      </c>
      <c r="F19" s="26"/>
      <c r="G19" s="55">
        <f t="shared" si="0"/>
        <v>0.41619999999999996</v>
      </c>
      <c r="H19" s="37"/>
      <c r="I19" s="53">
        <f t="shared" si="1"/>
        <v>21.226199999999999</v>
      </c>
      <c r="J19" s="54">
        <f t="shared" si="2"/>
        <v>1.9999999999999997E-2</v>
      </c>
    </row>
    <row r="20" spans="1:10" ht="15" thickBot="1" x14ac:dyDescent="0.35">
      <c r="A20" s="39" t="s">
        <v>37</v>
      </c>
      <c r="B20" s="40">
        <v>14.79</v>
      </c>
      <c r="C20" s="41">
        <v>15.09</v>
      </c>
      <c r="D20" s="42" t="s">
        <v>31</v>
      </c>
      <c r="E20" s="43" t="s">
        <v>38</v>
      </c>
      <c r="F20" s="26"/>
      <c r="G20" s="55">
        <f t="shared" si="0"/>
        <v>0.29580000000000001</v>
      </c>
      <c r="H20" s="37"/>
      <c r="I20" s="53">
        <f t="shared" si="1"/>
        <v>15.085799999999999</v>
      </c>
      <c r="J20" s="54">
        <f t="shared" si="2"/>
        <v>1.999999999999999E-2</v>
      </c>
    </row>
    <row r="21" spans="1:10" x14ac:dyDescent="0.3">
      <c r="A21" s="39" t="s">
        <v>39</v>
      </c>
      <c r="B21" s="40">
        <v>22</v>
      </c>
      <c r="C21" s="41">
        <v>25</v>
      </c>
      <c r="D21" s="42" t="s">
        <v>31</v>
      </c>
      <c r="E21" s="43" t="s">
        <v>32</v>
      </c>
      <c r="F21" s="26"/>
      <c r="G21" s="55">
        <f t="shared" si="0"/>
        <v>0.44</v>
      </c>
      <c r="H21" s="37"/>
      <c r="I21" s="53">
        <f t="shared" si="1"/>
        <v>22.44</v>
      </c>
      <c r="J21" s="54">
        <f t="shared" si="2"/>
        <v>2.0000000000000059E-2</v>
      </c>
    </row>
    <row r="22" spans="1:10" x14ac:dyDescent="0.3">
      <c r="A22" s="39" t="s">
        <v>40</v>
      </c>
      <c r="B22" s="40">
        <v>30.6</v>
      </c>
      <c r="C22" s="41">
        <v>30.6</v>
      </c>
      <c r="D22" s="42" t="s">
        <v>31</v>
      </c>
      <c r="E22" s="43" t="s">
        <v>22</v>
      </c>
      <c r="F22" s="26"/>
      <c r="G22" s="44"/>
      <c r="H22" s="45"/>
      <c r="I22" s="46"/>
      <c r="J22" s="47"/>
    </row>
    <row r="23" spans="1:10" x14ac:dyDescent="0.3">
      <c r="A23" s="39" t="s">
        <v>41</v>
      </c>
      <c r="B23" s="40">
        <v>15.37</v>
      </c>
      <c r="C23" s="41">
        <v>15.37</v>
      </c>
      <c r="D23" s="42" t="s">
        <v>31</v>
      </c>
      <c r="E23" s="43" t="s">
        <v>22</v>
      </c>
      <c r="F23" s="26"/>
      <c r="G23" s="44"/>
      <c r="H23" s="45"/>
      <c r="I23" s="46"/>
      <c r="J23" s="47"/>
    </row>
    <row r="24" spans="1:10" x14ac:dyDescent="0.3">
      <c r="A24" s="39" t="s">
        <v>42</v>
      </c>
      <c r="B24" s="40">
        <v>22</v>
      </c>
      <c r="C24" s="41">
        <v>25</v>
      </c>
      <c r="D24" s="42" t="s">
        <v>31</v>
      </c>
      <c r="E24" s="43" t="s">
        <v>32</v>
      </c>
      <c r="F24" s="26"/>
      <c r="G24" s="55">
        <f>B24*0.02</f>
        <v>0.44</v>
      </c>
      <c r="H24" s="58">
        <f>ROUND(112*52.2*G24,0)</f>
        <v>2572</v>
      </c>
      <c r="I24" s="53">
        <f t="shared" ref="I24" si="3">+G24+B24</f>
        <v>22.44</v>
      </c>
      <c r="J24" s="54">
        <f t="shared" ref="J24" si="4">SUM(I24-B24)/B24</f>
        <v>2.0000000000000059E-2</v>
      </c>
    </row>
    <row r="25" spans="1:10" x14ac:dyDescent="0.3">
      <c r="A25" s="39" t="s">
        <v>43</v>
      </c>
      <c r="B25" s="40"/>
      <c r="C25" s="41">
        <v>25.82</v>
      </c>
      <c r="D25" s="42" t="s">
        <v>31</v>
      </c>
      <c r="E25" s="43" t="s">
        <v>22</v>
      </c>
      <c r="F25" s="26"/>
      <c r="G25" s="44"/>
      <c r="H25" s="45"/>
      <c r="I25" s="46"/>
      <c r="J25" s="47"/>
    </row>
    <row r="26" spans="1:10" x14ac:dyDescent="0.3">
      <c r="A26" s="39" t="s">
        <v>44</v>
      </c>
      <c r="B26" s="40"/>
      <c r="C26" s="41">
        <v>13.63</v>
      </c>
      <c r="D26" s="42" t="s">
        <v>31</v>
      </c>
      <c r="E26" s="43" t="s">
        <v>22</v>
      </c>
      <c r="F26" s="26"/>
      <c r="G26" s="44"/>
      <c r="H26" s="45"/>
      <c r="I26" s="46"/>
      <c r="J26" s="47"/>
    </row>
    <row r="27" spans="1:10" x14ac:dyDescent="0.3">
      <c r="A27" s="39" t="s">
        <v>45</v>
      </c>
      <c r="B27" s="40">
        <v>25.77</v>
      </c>
      <c r="C27" s="41">
        <v>27.24</v>
      </c>
      <c r="D27" s="42" t="s">
        <v>31</v>
      </c>
      <c r="E27" s="43" t="s">
        <v>32</v>
      </c>
      <c r="F27" s="26"/>
      <c r="G27" s="55">
        <f t="shared" ref="G27:G32" si="5">B27*0.02</f>
        <v>0.51539999999999997</v>
      </c>
      <c r="H27" s="58">
        <v>0</v>
      </c>
      <c r="I27" s="56">
        <f>+G27+B27</f>
        <v>26.285399999999999</v>
      </c>
      <c r="J27" s="57">
        <f>SUM(I27-B27)/B27</f>
        <v>1.9999999999999987E-2</v>
      </c>
    </row>
    <row r="28" spans="1:10" x14ac:dyDescent="0.3">
      <c r="A28" s="39" t="s">
        <v>46</v>
      </c>
      <c r="B28" s="40">
        <v>25.77</v>
      </c>
      <c r="C28" s="41">
        <v>27.24</v>
      </c>
      <c r="D28" s="42" t="s">
        <v>31</v>
      </c>
      <c r="E28" s="43" t="s">
        <v>32</v>
      </c>
      <c r="F28" s="26"/>
      <c r="G28" s="55">
        <f t="shared" si="5"/>
        <v>0.51539999999999997</v>
      </c>
      <c r="H28" s="58">
        <v>0</v>
      </c>
      <c r="I28" s="56">
        <f>+G28+B28</f>
        <v>26.285399999999999</v>
      </c>
      <c r="J28" s="57">
        <f>SUM(I28-B28)/B28</f>
        <v>1.9999999999999987E-2</v>
      </c>
    </row>
    <row r="29" spans="1:10" x14ac:dyDescent="0.3">
      <c r="A29" s="39" t="s">
        <v>47</v>
      </c>
      <c r="B29" s="40">
        <v>25.77</v>
      </c>
      <c r="C29" s="41">
        <v>27.24</v>
      </c>
      <c r="D29" s="42" t="s">
        <v>31</v>
      </c>
      <c r="E29" s="43" t="s">
        <v>32</v>
      </c>
      <c r="F29" s="26"/>
      <c r="G29" s="55">
        <f t="shared" si="5"/>
        <v>0.51539999999999997</v>
      </c>
      <c r="H29" s="58">
        <v>0</v>
      </c>
      <c r="I29" s="56">
        <f>+G29+B29</f>
        <v>26.285399999999999</v>
      </c>
      <c r="J29" s="57">
        <f>SUM(I29-B29)/B29</f>
        <v>1.9999999999999987E-2</v>
      </c>
    </row>
    <row r="30" spans="1:10" x14ac:dyDescent="0.3">
      <c r="A30" s="39" t="s">
        <v>48</v>
      </c>
      <c r="B30" s="40">
        <v>21.34</v>
      </c>
      <c r="C30" s="41">
        <v>30</v>
      </c>
      <c r="D30" s="42" t="s">
        <v>31</v>
      </c>
      <c r="E30" s="43" t="s">
        <v>22</v>
      </c>
      <c r="F30" s="26"/>
      <c r="G30" s="55"/>
      <c r="H30" s="58">
        <v>0</v>
      </c>
      <c r="I30" s="56">
        <f>+G30+B30</f>
        <v>21.34</v>
      </c>
      <c r="J30" s="57">
        <f>SUM(I30-B30)/B30</f>
        <v>0</v>
      </c>
    </row>
    <row r="31" spans="1:10" x14ac:dyDescent="0.3">
      <c r="A31" s="39" t="s">
        <v>49</v>
      </c>
      <c r="B31" s="59" t="s">
        <v>50</v>
      </c>
      <c r="C31" s="60" t="s">
        <v>51</v>
      </c>
      <c r="D31" s="42" t="s">
        <v>31</v>
      </c>
      <c r="E31" s="61" t="s">
        <v>52</v>
      </c>
      <c r="F31" s="26"/>
      <c r="G31" s="44"/>
      <c r="H31" s="45"/>
      <c r="I31" s="46"/>
      <c r="J31" s="47"/>
    </row>
    <row r="32" spans="1:10" x14ac:dyDescent="0.3">
      <c r="A32" s="39" t="s">
        <v>53</v>
      </c>
      <c r="B32" s="40">
        <v>30.6</v>
      </c>
      <c r="C32" s="41">
        <v>32</v>
      </c>
      <c r="D32" s="42" t="s">
        <v>31</v>
      </c>
      <c r="E32" s="43" t="s">
        <v>32</v>
      </c>
      <c r="F32" s="26"/>
      <c r="G32" s="55">
        <f t="shared" si="5"/>
        <v>0.61199999999999999</v>
      </c>
      <c r="H32" s="58">
        <v>0</v>
      </c>
      <c r="I32" s="56">
        <f>+G32+B32</f>
        <v>31.212</v>
      </c>
      <c r="J32" s="57">
        <f>SUM(I32-B32)/B32</f>
        <v>1.9999999999999945E-2</v>
      </c>
    </row>
    <row r="33" spans="1:10" x14ac:dyDescent="0.3">
      <c r="A33" s="39" t="s">
        <v>54</v>
      </c>
      <c r="B33" s="59" t="s">
        <v>50</v>
      </c>
      <c r="C33" s="60" t="s">
        <v>51</v>
      </c>
      <c r="D33" s="42" t="s">
        <v>31</v>
      </c>
      <c r="E33" s="61" t="s">
        <v>52</v>
      </c>
      <c r="F33" s="26"/>
      <c r="G33" s="44"/>
      <c r="H33" s="45"/>
      <c r="I33" s="46"/>
      <c r="J33" s="47"/>
    </row>
    <row r="34" spans="1:10" x14ac:dyDescent="0.3">
      <c r="A34" s="39" t="s">
        <v>55</v>
      </c>
      <c r="B34" s="40">
        <v>30</v>
      </c>
      <c r="C34" s="62">
        <v>30</v>
      </c>
      <c r="D34" s="42" t="s">
        <v>31</v>
      </c>
      <c r="E34" s="43" t="s">
        <v>22</v>
      </c>
      <c r="F34" s="26"/>
      <c r="G34" s="44"/>
      <c r="H34" s="45"/>
      <c r="I34" s="46"/>
      <c r="J34" s="47"/>
    </row>
    <row r="35" spans="1:10" x14ac:dyDescent="0.3">
      <c r="A35" s="39" t="s">
        <v>56</v>
      </c>
      <c r="B35" s="59" t="s">
        <v>50</v>
      </c>
      <c r="C35" s="60" t="s">
        <v>51</v>
      </c>
      <c r="D35" s="42" t="s">
        <v>31</v>
      </c>
      <c r="E35" s="61" t="s">
        <v>52</v>
      </c>
      <c r="F35" s="26"/>
      <c r="G35" s="44"/>
      <c r="H35" s="45"/>
      <c r="I35" s="46"/>
      <c r="J35" s="47"/>
    </row>
    <row r="36" spans="1:10" x14ac:dyDescent="0.3">
      <c r="A36" s="39" t="s">
        <v>57</v>
      </c>
      <c r="B36" s="40">
        <v>275.39999999999998</v>
      </c>
      <c r="C36" s="63">
        <v>281</v>
      </c>
      <c r="D36" s="42" t="s">
        <v>58</v>
      </c>
      <c r="E36" s="43" t="s">
        <v>59</v>
      </c>
      <c r="F36" s="26"/>
      <c r="G36" s="55">
        <f>B36*0.02</f>
        <v>5.508</v>
      </c>
      <c r="H36" s="56">
        <v>0</v>
      </c>
      <c r="I36" s="56">
        <f>+G36+B36</f>
        <v>280.90799999999996</v>
      </c>
      <c r="J36" s="57">
        <f>SUM(I36-B36)/B36</f>
        <v>1.9999999999999934E-2</v>
      </c>
    </row>
    <row r="37" spans="1:10" x14ac:dyDescent="0.3">
      <c r="A37" s="39" t="s">
        <v>60</v>
      </c>
      <c r="B37" s="40">
        <v>255</v>
      </c>
      <c r="C37" s="64">
        <v>261</v>
      </c>
      <c r="D37" s="42" t="s">
        <v>58</v>
      </c>
      <c r="E37" s="43" t="s">
        <v>59</v>
      </c>
      <c r="F37" s="26"/>
      <c r="G37" s="55">
        <f>B37*0.02</f>
        <v>5.1000000000000005</v>
      </c>
      <c r="H37" s="58">
        <v>0</v>
      </c>
      <c r="I37" s="56">
        <f>+G37+B37</f>
        <v>260.10000000000002</v>
      </c>
      <c r="J37" s="57">
        <f>SUM(I37-B37)/B37</f>
        <v>2.0000000000000091E-2</v>
      </c>
    </row>
    <row r="38" spans="1:10" x14ac:dyDescent="0.3">
      <c r="A38" s="65" t="s">
        <v>61</v>
      </c>
      <c r="B38" s="59" t="s">
        <v>50</v>
      </c>
      <c r="C38" s="60" t="s">
        <v>51</v>
      </c>
      <c r="D38" s="42" t="s">
        <v>31</v>
      </c>
      <c r="E38" s="61" t="s">
        <v>52</v>
      </c>
      <c r="F38" s="66"/>
      <c r="G38" s="44"/>
      <c r="H38" s="45"/>
      <c r="I38" s="46"/>
      <c r="J38" s="47"/>
    </row>
    <row r="39" spans="1:10" ht="15" thickBot="1" x14ac:dyDescent="0.35">
      <c r="A39" s="67" t="s">
        <v>62</v>
      </c>
      <c r="B39" s="68" t="s">
        <v>63</v>
      </c>
      <c r="C39" s="69" t="s">
        <v>63</v>
      </c>
      <c r="D39" s="70" t="s">
        <v>64</v>
      </c>
      <c r="E39" s="71" t="s">
        <v>65</v>
      </c>
      <c r="F39" s="66"/>
      <c r="G39" s="72"/>
      <c r="H39" s="73"/>
      <c r="I39" s="74"/>
      <c r="J39" s="75"/>
    </row>
    <row r="40" spans="1:10" ht="15" thickBot="1" x14ac:dyDescent="0.35">
      <c r="A40" s="76"/>
      <c r="B40" s="77"/>
      <c r="C40" s="78"/>
      <c r="D40" s="79"/>
      <c r="E40" s="79"/>
      <c r="F40" s="80"/>
      <c r="G40" s="15" t="s">
        <v>66</v>
      </c>
      <c r="H40" s="81">
        <f>SUM(H6:H39)</f>
        <v>3455.2750000000001</v>
      </c>
      <c r="I40" s="80"/>
      <c r="J40" s="80"/>
    </row>
    <row r="41" spans="1:10" ht="15" thickTop="1" x14ac:dyDescent="0.3"/>
  </sheetData>
  <mergeCells count="4">
    <mergeCell ref="A1:B1"/>
    <mergeCell ref="G1:J1"/>
    <mergeCell ref="G2:J2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Town of Holbrook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Martin</dc:creator>
  <cp:lastModifiedBy>Emily Martin</cp:lastModifiedBy>
  <dcterms:created xsi:type="dcterms:W3CDTF">2021-04-30T19:22:25Z</dcterms:created>
  <dcterms:modified xsi:type="dcterms:W3CDTF">2021-04-30T19:24:26Z</dcterms:modified>
</cp:coreProperties>
</file>